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Juris\Documents\.Juris\Majaslapa\"/>
    </mc:Choice>
  </mc:AlternateContent>
  <xr:revisionPtr revIDLastSave="0" documentId="13_ncr:1_{D6F391A8-57A9-4DA7-BA64-1288A7DE3E28}" xr6:coauthVersionLast="47" xr6:coauthVersionMax="47" xr10:uidLastSave="{00000000-0000-0000-0000-000000000000}"/>
  <bookViews>
    <workbookView xWindow="-120" yWindow="-120" windowWidth="25440" windowHeight="15270" xr2:uid="{00000000-000D-0000-FFFF-FFFF00000000}"/>
  </bookViews>
  <sheets>
    <sheet name="Investīciju plāns 2026.-2028.g." sheetId="1" r:id="rId1"/>
    <sheet name="Kopīgie projekti" sheetId="2" r:id="rId2"/>
  </sheets>
  <definedNames>
    <definedName name="_xlnm._FilterDatabase" localSheetId="0" hidden="1">'Investīciju plāns 2026.-2028.g.'!$A$10:$Q$431</definedName>
    <definedName name="_xlnm._FilterDatabase" localSheetId="1" hidden="1">'Kopīgie projekti'!$B$4:$S$17</definedName>
    <definedName name="_xlnm.Print_Area" localSheetId="0">'Investīciju plāns 2026.-2028.g.'!$A$1:$S$432</definedName>
    <definedName name="_xlnm.Print_Area" localSheetId="1">'Kopīgie projekti'!$A$1:$U$22</definedName>
    <definedName name="_xlnm.Print_Titles" localSheetId="0">'Investīciju plāns 2026.-2028.g.'!$9:$10</definedName>
    <definedName name="_xlnm.Print_Titles" localSheetId="1">'Kopīgie projekti'!$1:$4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8" i="1" l="1"/>
  <c r="I291" i="1"/>
  <c r="I289" i="1"/>
  <c r="I279" i="1"/>
  <c r="I271" i="1"/>
  <c r="I265" i="1"/>
  <c r="I258" i="1"/>
  <c r="I252" i="1"/>
  <c r="I248" i="1"/>
  <c r="I244" i="1"/>
  <c r="I238" i="1"/>
  <c r="I233" i="1"/>
  <c r="I213" i="1"/>
  <c r="I209" i="1"/>
  <c r="I195" i="1"/>
  <c r="I188" i="1"/>
  <c r="I180" i="1"/>
  <c r="I174" i="1"/>
  <c r="I158" i="1"/>
  <c r="I154" i="1"/>
  <c r="I149" i="1"/>
  <c r="I128" i="1"/>
  <c r="I123" i="1"/>
  <c r="I117" i="1"/>
  <c r="I104" i="1"/>
  <c r="I101" i="1"/>
  <c r="I98" i="1"/>
  <c r="I90" i="1"/>
  <c r="I84" i="1"/>
  <c r="I64" i="1"/>
  <c r="I59" i="1"/>
  <c r="I48" i="1"/>
  <c r="I83" i="1" l="1"/>
  <c r="K31" i="1" l="1"/>
  <c r="K225" i="1" l="1"/>
  <c r="I225" i="1"/>
  <c r="I220" i="1" s="1"/>
  <c r="K168" i="1"/>
  <c r="I168" i="1"/>
  <c r="K164" i="1"/>
  <c r="I164" i="1"/>
  <c r="I163" i="1" s="1"/>
  <c r="K15" i="2" l="1"/>
  <c r="H15" i="2"/>
  <c r="I141" i="1"/>
  <c r="I137" i="1"/>
  <c r="I73" i="1"/>
  <c r="I69" i="1"/>
  <c r="K53" i="1"/>
  <c r="I53" i="1"/>
  <c r="I16" i="1"/>
  <c r="I13" i="1"/>
</calcChain>
</file>

<file path=xl/sharedStrings.xml><?xml version="1.0" encoding="utf-8"?>
<sst xmlns="http://schemas.openxmlformats.org/spreadsheetml/2006/main" count="3798" uniqueCount="1839">
  <si>
    <t>Projekta īstenošanas periods</t>
  </si>
  <si>
    <t>IP uzraudzības sadaļas</t>
  </si>
  <si>
    <t>Nr.
p.k.</t>
  </si>
  <si>
    <t>Projekta unikālais Nr.</t>
  </si>
  <si>
    <t>Projekta priori-tātes pakāpe (I, II, III, E, R)</t>
  </si>
  <si>
    <t>Projekta nosaukums (projekta ideja)</t>
  </si>
  <si>
    <t>Īstenošanas teritorija (pilsēta, pagasts, viss novads u.c.)</t>
  </si>
  <si>
    <t>Atbilstība stratēģis-kajam ietvaram VTP/RV/U</t>
  </si>
  <si>
    <t>Papildinošā projekta unikālais Nr.</t>
  </si>
  <si>
    <t>Budžeta funkcionālā kategorija</t>
  </si>
  <si>
    <t>Indikatīvā summa kopā (EUR)</t>
  </si>
  <si>
    <t>Ārējā finansējuma indikatīvais apjoms (EUR vai %) un avots (VB, ES, PL, CL)</t>
  </si>
  <si>
    <t>Plānotais finansējums 2026.gadā (PB)</t>
  </si>
  <si>
    <t>Kredīt-līdzekļi (x)</t>
  </si>
  <si>
    <t>Plānotie darbības rezultāti un to rezultatīvie rādītāji</t>
  </si>
  <si>
    <t>Uzsāk-šanas gads</t>
  </si>
  <si>
    <t>Īsteno-šanas termiņš</t>
  </si>
  <si>
    <t>Atbildīgie par projekta īstenošanu</t>
  </si>
  <si>
    <t>Projekta partneri</t>
  </si>
  <si>
    <t>Projekta ieviešanas progress gada sākumā  (plānots/sagatavošanā; realizācijā; pabeigts; monitorings)</t>
  </si>
  <si>
    <t>Papildinātība ar citiem projektiem (projekta Nr.)</t>
  </si>
  <si>
    <t>VTP1 Aktīva, izglītota, radoša un vesela kopiena - IZGLĪTĪBA UN PRASMES</t>
  </si>
  <si>
    <t>1.</t>
  </si>
  <si>
    <t xml:space="preserve">IZG-014 </t>
  </si>
  <si>
    <t xml:space="preserve">Autobusu iegāde skolēnu pārvadāšanai </t>
  </si>
  <si>
    <t>2.</t>
  </si>
  <si>
    <t>IZG-014/003 (bija IZG-061)</t>
  </si>
  <si>
    <t>E</t>
  </si>
  <si>
    <t>Augšdaugavas novada pašvaldības funkciju īstenošanai un pakalpojumu sniegšanai nepieciešamo bezemisiju transportlīdzekļu iegāde</t>
  </si>
  <si>
    <t>Subate, Višķu pagasts</t>
  </si>
  <si>
    <t>VTP4/RV20/U79</t>
  </si>
  <si>
    <t>IZG-014/002 (bija IZG-014)</t>
  </si>
  <si>
    <t>ES, VB</t>
  </si>
  <si>
    <t>Iegādāti 2 elektroautobusi novada skolēnu pārvadāšanai un 2 uzlādes iekārtas. Uzlabota izglītojamo mobilitāte un skolu tīkla sasniedzamība. Pašvaldības autotransporta parka zaļināšana.</t>
  </si>
  <si>
    <t>2023.</t>
  </si>
  <si>
    <t>2025.</t>
  </si>
  <si>
    <t>ANPCP</t>
  </si>
  <si>
    <t>Realizācijā</t>
  </si>
  <si>
    <t>3.</t>
  </si>
  <si>
    <t>IZG-014/004 (bija IZG-061)</t>
  </si>
  <si>
    <t xml:space="preserve">Autobusu iegāde pagastu skolēnu pārvadāšanai </t>
  </si>
  <si>
    <t>VTP5/RV23/U87</t>
  </si>
  <si>
    <t>Autoparka atjaunošana skolēnu pārvadāšanas funkcijas nodrošināšanai, iegādājoties 4 autobusus, ieskaitot energoefektīvās autotransporta vienības</t>
  </si>
  <si>
    <t>Pabeigts</t>
  </si>
  <si>
    <t>4.</t>
  </si>
  <si>
    <t>IZG-043</t>
  </si>
  <si>
    <t xml:space="preserve">Medumu Iespēju pamatskolas mācību vides uzlabošana </t>
  </si>
  <si>
    <t>VTP1/RV4/U17</t>
  </si>
  <si>
    <t>2027.</t>
  </si>
  <si>
    <t>5.</t>
  </si>
  <si>
    <t>IZG-043/003 (bija IZG-066, IZG-043, IZG-043/004)</t>
  </si>
  <si>
    <t>Infrastruktūras un mācību vides pilnveide efektīvas, kvalitatīvas un mūsdienīgas izglītības īstenošanai Medumu iespēju pamatskolā (SAM 4.2.1.3.)</t>
  </si>
  <si>
    <t>Medumu pagasts</t>
  </si>
  <si>
    <t>ES (85%)</t>
  </si>
  <si>
    <t>Modernizēta speciālās izglītības iestādes mācību vide, palielināts klašu telpu skaits par 9 klasēm un klašu telpu ietilpība 78 personām. Nodrošināta pieejamība izglītojamiem ar kustību traucējumiem Medumu Iespēju pamatskolas speciālo programmu īstenošanas vietā Alejas ielā 20 un izveidota ģimeniskai videi pietuvināta internāta telpa to atrašanās vietā Ilgas ielā 15. Pilnveidots speciālās izglītības programmu materiāltehniskais nodrošinājums.</t>
  </si>
  <si>
    <t>2024.</t>
  </si>
  <si>
    <t>6.</t>
  </si>
  <si>
    <t>IZG-075 (bija SPS-003)</t>
  </si>
  <si>
    <t xml:space="preserve">Sporta zāles celtniecība Randenes ciemā Randenes pamatskolas un novada Sporta skolas sporta nodarbību norises nodrošināšanai </t>
  </si>
  <si>
    <t>Kalkūnes pagasts</t>
  </si>
  <si>
    <t>VTP1/RV5/U21</t>
  </si>
  <si>
    <t>ES, CL</t>
  </si>
  <si>
    <t xml:space="preserve">Nodrošināti nosacījumi Randenes skolas macību procesa realizācijai un novada Sporta skolas filiāles darbībai, kā arī pagasta iedzīvotāju pieprasījums pēc aktīvas atpūtas iespējām: izbūvēta sporta zāle.     </t>
  </si>
  <si>
    <t>7.</t>
  </si>
  <si>
    <t>2021.</t>
  </si>
  <si>
    <t>8.</t>
  </si>
  <si>
    <t xml:space="preserve">IZG-077/003 </t>
  </si>
  <si>
    <t>Ilūkste</t>
  </si>
  <si>
    <t>CL</t>
  </si>
  <si>
    <t>9.</t>
  </si>
  <si>
    <t>viss novads</t>
  </si>
  <si>
    <t xml:space="preserve">VTP1/RV4/ U12 </t>
  </si>
  <si>
    <t>2017.</t>
  </si>
  <si>
    <t>Izglītības pārvalde</t>
  </si>
  <si>
    <t>10.</t>
  </si>
  <si>
    <t>IZG-081</t>
  </si>
  <si>
    <t>Projekts “Atbalsts priekšlaicīgas mācību pārtraukšanas samazināšanai" (SAM 8.3.4.0. projekts Nr. 8.3.4.0/16/I/001)</t>
  </si>
  <si>
    <t>Summa tiek kompensēta pēc faktiskās statistikas</t>
  </si>
  <si>
    <t>ES</t>
  </si>
  <si>
    <t xml:space="preserve">Īstenojot preventīvus un intervences pasākumus, samazināts to izglītojamo skaits, kuri pārtrauc mācības un nepabeidz skolu dažādu apstākļu dēļ.  </t>
  </si>
  <si>
    <t>VISC</t>
  </si>
  <si>
    <t>11.</t>
  </si>
  <si>
    <t>IZG-082</t>
  </si>
  <si>
    <t>ES, VB, CL</t>
  </si>
  <si>
    <t>12.</t>
  </si>
  <si>
    <t>IZG-083</t>
  </si>
  <si>
    <t>Projekts "Uzņēmējdarbības atbalsta pasākumi Latgales plānošanas reģionā" (LV-LOCALDEV-0001)</t>
  </si>
  <si>
    <t>VTP1/RV4/ U13</t>
  </si>
  <si>
    <t xml:space="preserve">Īstenota pasākumu kopa novada izglītojamo izpratnes par uzņēmējdarbu veicināšanai. Tehnisko līdzekļu iegāde pasakumu īstenošanas nodrošīnāšanai. </t>
  </si>
  <si>
    <t>Pēcīstenošanas monitorings (līdz 2029.)</t>
  </si>
  <si>
    <t>13.</t>
  </si>
  <si>
    <t>IZG-084</t>
  </si>
  <si>
    <t xml:space="preserve">Kultūrizglītības programma "Latvijas skolas soma" </t>
  </si>
  <si>
    <t xml:space="preserve">VTP1/RV4/ U13 </t>
  </si>
  <si>
    <t>VB</t>
  </si>
  <si>
    <t xml:space="preserve">Skolēni iepazīstināti ar Latvijas mākslu un kultūru, tai skaitā at Latvijas valstiskuma attīstības un saglabāšanas liecībām. </t>
  </si>
  <si>
    <t>Latvijas Nacionālais kultūras centrs</t>
  </si>
  <si>
    <t>14.</t>
  </si>
  <si>
    <t>IZG-085</t>
  </si>
  <si>
    <t>Pilotprojekts "Izglītības iestāžu partnerības kā atbalsts pārejai mācībām latviešu valodā"</t>
  </si>
  <si>
    <t>Summa tiek kompensēta pēc faktiskā izlietojuma</t>
  </si>
  <si>
    <t>VB, CL</t>
  </si>
  <si>
    <t xml:space="preserve">Īstenotas aktivitātes, kas skolotājiem, skolēniem un vecākiem palīdzētu pārejā uz mācībām latviešu valodā, kā arī stiprināt apziņu, ka skolotāji spēj realizēt pārmaiņas, izvērtējot esošo situāciju un vajadzības katrā skolā. Izveidotas skolu partnerības, veicinot sadarbību, pieredzes apmaiņu un jaunu prasmju apguvi. </t>
  </si>
  <si>
    <t>British Council pārstāvniecības Latvijā, Izglītības un zinātnes ministrija</t>
  </si>
  <si>
    <t>15.</t>
  </si>
  <si>
    <t>Lāču pamatskolas sporta bāzes modernizēšana mācību procesa  piedāvājuma attīstībai</t>
  </si>
  <si>
    <t>Naujenes pagasts</t>
  </si>
  <si>
    <t xml:space="preserve">Sakārtota Lāču pamatskolas sporta bāze atbilstoši mūsdienu mācību procesa prasībām. </t>
  </si>
  <si>
    <t>Sagatavošanā</t>
  </si>
  <si>
    <t>16.</t>
  </si>
  <si>
    <t>IZG-086</t>
  </si>
  <si>
    <t xml:space="preserve">Integrēta “skola-kopiena” sadarbības programma atstumtības riska mazināšanai izglītības iestādē (4.2.3.1. pasākums) </t>
  </si>
  <si>
    <t>Dalība projektā, kuru pasakumi ir vērsti uz to, lai  īpaši nelabvēlīgā situācijā esošām grupām tiktu atvieglota vienlīdzīga piekļuve kvalitatīvai un iekļaujošai izglītībai un mācībām un iespēja to iegūt, tostarp veicināt mācību mobilitāti visiem un atvieglot piekļūstamības iespējas personām ar invaliditāti</t>
  </si>
  <si>
    <t>2028.</t>
  </si>
  <si>
    <t>17.</t>
  </si>
  <si>
    <t>IZG-087</t>
  </si>
  <si>
    <t>Mācību procesa kvalitātes pilnveide īstenojot pedagogu profesionālās darbības atbalsta sistēmas attīstību, izglītojamo izcilības aktivitāšu nodrošināšanu un metodiskā atbalsta materiālu izstrādi pedagogam (4.2.2.3. pasākums)</t>
  </si>
  <si>
    <t>Profesionālās darbības atbalsta pasākumi pedagogiem mācību procesa kvalitātes pilnveidošanai.  metodiskā atbalsta materiālu izstrāde.</t>
  </si>
  <si>
    <t>18.</t>
  </si>
  <si>
    <t>IZG-088</t>
  </si>
  <si>
    <t>I</t>
  </si>
  <si>
    <t xml:space="preserve">Ilūkstes Raiņa vidusskolas ēku un teritorijas pielāgošana ilgtspējīgas izglītības funkcijas īstenošanai </t>
  </si>
  <si>
    <t>X</t>
  </si>
  <si>
    <t>Vispārējās izglītības iestādes Ilūkstes Raiņa vidusskola ēkās (Raiņa iela 49, Ilūkste, 44070010149001 un 44070010149008) izveidotas un aprīkotas telpas dizaina un tehnoloģiju mācību priekšmeta praktisko darbu norisei atbilstoši priekšmeta īstenošanas prasībām, kā arī dienesta viesnīcas vajadzībām atbilstoši telpu funkcijas prasībām. Pieguļošā teritorija pielāgota mūsdienu izglītības vides un drošības normām.</t>
  </si>
  <si>
    <t>2026.</t>
  </si>
  <si>
    <t>19.</t>
  </si>
  <si>
    <t xml:space="preserve">Špoģu vidusskolas ēku un teritorijas pielāgošana ilgtspējīgas izglītības funkcijas īstenošanai </t>
  </si>
  <si>
    <t>Višķu pagasts</t>
  </si>
  <si>
    <t>VTP1 Aktīva, izglītota, radoša un vesela kopiena - Iekļaujoša kopiena, SABIEDRĪBA</t>
  </si>
  <si>
    <t>20.</t>
  </si>
  <si>
    <t>SAB-016</t>
  </si>
  <si>
    <t>VTP1/RV3/U10, VTP1/RV1/U1</t>
  </si>
  <si>
    <t>21.</t>
  </si>
  <si>
    <t>SAB-017</t>
  </si>
  <si>
    <t>Biedrību LEADER projektu līdzfinansēšana</t>
  </si>
  <si>
    <t>VTP1/RV1/U1</t>
  </si>
  <si>
    <t>Līdzfinansēti biedrību LEADER projekti, kas vērsti uz novada teritorijas attīstības veicināšanu.</t>
  </si>
  <si>
    <t xml:space="preserve">Biedrības </t>
  </si>
  <si>
    <t>22.</t>
  </si>
  <si>
    <t>SAB-019</t>
  </si>
  <si>
    <t>Daugavpils</t>
  </si>
  <si>
    <t>2022.</t>
  </si>
  <si>
    <t>23.</t>
  </si>
  <si>
    <t>SAB-020</t>
  </si>
  <si>
    <t>Atbalsts biedrībām, sporta klubiem un reliģiskajām organizācijām</t>
  </si>
  <si>
    <t>Finansiālā palīdzība novada biedrību, sporta klubu, reliģisko organizāciju to funkcionēšanas veicināšanai.</t>
  </si>
  <si>
    <t>24.</t>
  </si>
  <si>
    <t>SAB-018</t>
  </si>
  <si>
    <t>Sabiedrības līdzdalības budžeta projekti</t>
  </si>
  <si>
    <t>Biedrības u.c.sabiedrības iniciatīvas grupas</t>
  </si>
  <si>
    <t>25.</t>
  </si>
  <si>
    <t>SAB-018/001</t>
  </si>
  <si>
    <t>Sabiedrības līdzdalības budžeta projekta īstenošana Bebrenes apvienībā</t>
  </si>
  <si>
    <t>Bebrenes pagasts, Dvietes pagasts</t>
  </si>
  <si>
    <t>Īstenotas sabiedrības iniciētas projekta idejas Bebrenes apvienībā.</t>
  </si>
  <si>
    <t>26.</t>
  </si>
  <si>
    <t>SAB-018/002</t>
  </si>
  <si>
    <t>Sabiedrības līdzdalības budžeta projekta īstenošana Demenes apvienībā</t>
  </si>
  <si>
    <t>Demenes pagasts, Laucesas pagasts, Tabores pagasts</t>
  </si>
  <si>
    <t>Īstenotas sabiedrības iniciētas projekta idejas Demenes apvienībā.</t>
  </si>
  <si>
    <t>27.</t>
  </si>
  <si>
    <t>SAB-018/003</t>
  </si>
  <si>
    <t>Sabiedrības līdzdalības budžeta projekta īstenošana Ilūkstes apvienībā</t>
  </si>
  <si>
    <t>Ilūkste, Pilskalnes pagasts</t>
  </si>
  <si>
    <t>Īstenotas sabiedrības iniciētas projekta idejas Ilūkstes apvienībā.</t>
  </si>
  <si>
    <t>28.</t>
  </si>
  <si>
    <t>SAB-018/004</t>
  </si>
  <si>
    <t>Sabiedrības līdzdalības budžeta projekta īstenošana Kalupes apvienībā</t>
  </si>
  <si>
    <t>Kalupes pagasts, Nīcgales pagasts</t>
  </si>
  <si>
    <t>Īstenotas sabiedrības iniciētas projekta idejas Kalupes apvienībā.</t>
  </si>
  <si>
    <t>29.</t>
  </si>
  <si>
    <t>SAB-018/005</t>
  </si>
  <si>
    <t>Sabiedrības līdzdalības budžeta projekta īstenošana Līksnas apvienībā</t>
  </si>
  <si>
    <t>Līksnas pagasts, Vaboles pagasts</t>
  </si>
  <si>
    <t>Īstenotas sabiedrības iniciētas projekta idejas Līksnas apvienībā.</t>
  </si>
  <si>
    <t>30.</t>
  </si>
  <si>
    <t>SAB-018/006</t>
  </si>
  <si>
    <t>Sabiedrības līdzdalības budžeta projekta īstenošana Naujenes apvienībā</t>
  </si>
  <si>
    <t>Biķernieku pagasts, Maļinovas pagasts, Naujenes pagasts</t>
  </si>
  <si>
    <t>Īstenotas sabiedrības iniciētas projekta idejas Naujenes apvienībā.</t>
  </si>
  <si>
    <t>31.</t>
  </si>
  <si>
    <t>SAB-018/007</t>
  </si>
  <si>
    <t>Sabiedrības līdzdalības budžeta projekta īstenošana Salienas apvienībā</t>
  </si>
  <si>
    <t>Salienas pagasts, Skrudalienas pagasts, Vecsalienas pagasts</t>
  </si>
  <si>
    <t>Īstenotas sabiedrības iniciētas projekta idejas Salienas apvienībā.</t>
  </si>
  <si>
    <t>32.</t>
  </si>
  <si>
    <t>SAB-018/008</t>
  </si>
  <si>
    <t>Sabiedrības līdzdalības budžeta projekta īstenošana Subates apvienībā</t>
  </si>
  <si>
    <t>Eglaines pagasts, Prodes pagasts, Subate, Šēderes pagasts</t>
  </si>
  <si>
    <t>Īstenotas sabiedrības iniciētas projekta idejas Subates apvienībā.</t>
  </si>
  <si>
    <t>33.</t>
  </si>
  <si>
    <t>SAB-018/009</t>
  </si>
  <si>
    <t>Sabiedrības līdzdalības budžeta projekta īstenošana Sventes apvienībā</t>
  </si>
  <si>
    <t>Kalkūnes pagasts, Medumu pagasts, Sventes pagasts</t>
  </si>
  <si>
    <t>Īstenotas sabiedrības iniciētas projekta idejas Sventes apvienībā.</t>
  </si>
  <si>
    <t>34.</t>
  </si>
  <si>
    <t>SAB-018/010</t>
  </si>
  <si>
    <t>Sabiedrības līdzdalības budžeta projekta īstenošana Višķu apvienībā</t>
  </si>
  <si>
    <t>Ambeļu pagasts, Dubnas pagasts, Višķu pagasts</t>
  </si>
  <si>
    <t>Īstenotas sabiedrības iniciētas projekta idejas Višķu apvienībā.</t>
  </si>
  <si>
    <t>35.</t>
  </si>
  <si>
    <t>Iedvesmas bibliotēka</t>
  </si>
  <si>
    <t>VTP1/RV1/U3</t>
  </si>
  <si>
    <t xml:space="preserve">Sabiedriskā telpa pilnveidošana Naujenes bibliotēkā: stikla terases uzstādīšana, virtuālās realitātes komplekta, robotikas komplekta, lielformāta spēļu,  iglu komplekta, apmeklētāju krēslu un soļu,grāmatu plauktu, interaktīvās grīdas, pakāpēņa ar uzbrauktuvi, dārza mēbeļu komplekta u.c. inventāra iegāde. Pilnveidota bibliotēkas kā zināšanu, kultūras un lauku sabiedrības aktivitāšu centra loma. </t>
  </si>
  <si>
    <t>VTP1 Aktīva, izglītota, radoša un vesela kopiena - Prioritāro mērķgrupu politikas - JAUNATNE</t>
  </si>
  <si>
    <t>36.</t>
  </si>
  <si>
    <t>JAU-025</t>
  </si>
  <si>
    <t>Jaunatnes politikas īstenošanas projekti</t>
  </si>
  <si>
    <t>VTP1/RV8/U29</t>
  </si>
  <si>
    <t>37.</t>
  </si>
  <si>
    <t>JAU-025/004</t>
  </si>
  <si>
    <t>Ceļš uz iespējām</t>
  </si>
  <si>
    <t>Īstenots Eiropas Solidaritātes korpusa projekts. Sekmēta motivācijas celšanās, izaugsmes un līdzdalības iespēju apzināšanās savās kopienās, kā arī rosināta aktuālu jautājumu risināšanu un lēmumu pieņemšanu sabiedrībā; organizēta jauniešu centru uzlabošana, motivācijas un iespēju stūrīša izveidošana, kas sekmēs jauniešu līdzdarbošanos un motivācijas veidošanos; veidota jauniešu izpratni par iespējām Latvijā un ārpus tās.</t>
  </si>
  <si>
    <t>38.</t>
  </si>
  <si>
    <t>Jaunatnes politikas valsts programmas projekts (VP2025/5-9) "Nākamais līmenis" (Level Up)</t>
  </si>
  <si>
    <t>39.</t>
  </si>
  <si>
    <t>JAU-025/007</t>
  </si>
  <si>
    <t>NEET projekts "Proti un dari"</t>
  </si>
  <si>
    <t xml:space="preserve">Jauniešu iesaiste NEET projektā "Proti un dari 2.0". Nodrošinātas mentoru apmācības un jaunieši iesaistīti mentoringa programmā. Veikts preventīvais darbs jauniešu mentālās veselības uzlabošanai un motivēšanai.
</t>
  </si>
  <si>
    <t>40.</t>
  </si>
  <si>
    <t>JAU-026</t>
  </si>
  <si>
    <t>ANM projekts "Digitālā darba ar jaunatni sistēmas attīstība pašvaldībās"</t>
  </si>
  <si>
    <t xml:space="preserve">Attīstīta digitālā darba ar jaunatni sistēma pašvaldībā
</t>
  </si>
  <si>
    <t>JAU-027</t>
  </si>
  <si>
    <t>Atbalsts skolēnu vasaras nodarbinātībai</t>
  </si>
  <si>
    <t>VTP2/RV11/U41</t>
  </si>
  <si>
    <t xml:space="preserve">Finansiālais atbalsts, kas nodrošina Pašvaldības skolēnu vasaras nodarbinātības programmas un NVA skolēnu vasaras nodarbinātības programmas īstenošanu. Veicināta skolēnu nodarbinātība vasaras brīvlaikā, darba prasmju un pašorganizēšanas apgūšana.
</t>
  </si>
  <si>
    <t>VTP1 Aktīva, izglītota, radoša un vesela kopiena - KULTŪRVIDE</t>
  </si>
  <si>
    <t>KUL-104</t>
  </si>
  <si>
    <t>Iekļaujošu bibliotēku tīkls cilvēkiem no nelabvēlīgām sociālajām grupām (akronīms - IKEĻAUJOŠS)</t>
  </si>
  <si>
    <t>VTP1/RV3/U8</t>
  </si>
  <si>
    <t>124562 (Augšdaugavas novada daļa)</t>
  </si>
  <si>
    <t xml:space="preserve">Izveidots jauns daudzfunkcionāls iekļaujošu bibliotēku tīkls "Sensorā lasītava ar profesionālu informācijas punktu", kas nodrošinās pakalpojumus sociāli mazaizsargātu cilvēku grupām </t>
  </si>
  <si>
    <t>M. Katilišķis Pasvāles publiskā bibliotēka (Lietuva), Jelgavas novada pašvaldība</t>
  </si>
  <si>
    <t>45.</t>
  </si>
  <si>
    <t>VTP1 Aktīva, izglītota, radoša un vesela kopiena - SPORTS UN AKTĪVĀ ATPŪTA</t>
  </si>
  <si>
    <t>VTP1 Aktīva, izglītota, radoša un vesela kopiena - SOCIĀLĀ AIZSARDZĪBA UN PAKALPOJUMI</t>
  </si>
  <si>
    <t>46.</t>
  </si>
  <si>
    <t>47.</t>
  </si>
  <si>
    <t>Dvietes pagasts</t>
  </si>
  <si>
    <t>48.</t>
  </si>
  <si>
    <t>SOC-033</t>
  </si>
  <si>
    <t xml:space="preserve">viss novads </t>
  </si>
  <si>
    <t xml:space="preserve">VTP1/RV6/ U26 </t>
  </si>
  <si>
    <t>68885 (Augšdaugavas novada daļa)</t>
  </si>
  <si>
    <t>Veicināta vecāka gadagājuma cilvēku integrāciju sabiedrībā, attīstot efektīvākus sociālos pakalpojumus un stiprinot partnerorganizāciju kapacitāti. Uzlabota sociālo pakalpojumu kvalitāte un piedāvātais klāsts, t.sk. iegādāts transportlīdzeklis cilvēku ar funkcionāliem traucējumiem pārvadāšanai, izstrādātas Ārkārtas vadlīnijas, organizētas senioru apmācības.</t>
  </si>
  <si>
    <t xml:space="preserve">Dobeles novada pašvaldība (Vadošais partneris), pluņģes pašvaldība (LT), Akmenes pašvaldības (LT) </t>
  </si>
  <si>
    <t>49.</t>
  </si>
  <si>
    <t>SOC-034</t>
  </si>
  <si>
    <t>Atbalsta pasākumi sociālajā jomā novada iedzīvotājiem</t>
  </si>
  <si>
    <t>50.</t>
  </si>
  <si>
    <t>SOC-034/001</t>
  </si>
  <si>
    <t>Atbalsta pasākumi mājokļa vides pieejamības nodrošināšanai cilvēkam ar invaliditāti Augšdaugavas novadā</t>
  </si>
  <si>
    <t>Līksnas pagasts</t>
  </si>
  <si>
    <t>51.</t>
  </si>
  <si>
    <t>SOC-035</t>
  </si>
  <si>
    <t>Sociālo mājokļu atjaunošana Augšdaugavas novadā</t>
  </si>
  <si>
    <t>Sociālo mājokļu atjaunošana Augšdaugavas novadā: remontdarbi 18 pašvaldības dzīvokļos. Uzlabots sociālo dzīvokļu pieejamība sociāli mazaizsargātajiem un sociāli maznodrošinātiem (trūcīgiem) novada iedzīvotājiem</t>
  </si>
  <si>
    <t>52.</t>
  </si>
  <si>
    <t>SOC-036</t>
  </si>
  <si>
    <t>NVA pasākums "Algoti pagaidu sabiedriskie darbi"</t>
  </si>
  <si>
    <t>summas aprēķins periodiski mainās</t>
  </si>
  <si>
    <t>VTP1 Aktīva, izglītota, radoša un vesela kopiena - VESELĪBAS APRŪPE UN VEICINĀŠANA</t>
  </si>
  <si>
    <t>53.</t>
  </si>
  <si>
    <t>VTP1/RV7/U28</t>
  </si>
  <si>
    <t>54.</t>
  </si>
  <si>
    <t>55.</t>
  </si>
  <si>
    <t>VES-011</t>
  </si>
  <si>
    <t>Sekundāro ambulatoro pakalpojumu sniedzēja SIA "Grīvas poliklīnika" vides uzlabošana</t>
  </si>
  <si>
    <t>56.</t>
  </si>
  <si>
    <t>SIA "Grīvas poliklīnika"</t>
  </si>
  <si>
    <t>57.</t>
  </si>
  <si>
    <t>VES-011/2</t>
  </si>
  <si>
    <t>SIA "Grīvas poliklīnika" veselības aprūpes infrastruktūras attīstība un stiprināšana</t>
  </si>
  <si>
    <t xml:space="preserve">Uzlabota SIA "Grīvas poliklīnika" veselības aprūpes pakalpojumu sniegšanas infrastruktūra: iegādādāts endoskopisko izmeklējumu aprīkojums. Nodrošināta vienlīdzīga piekļuve veselības aprūpei. Stiprināta primārās veselības aprūpes noturība. 
</t>
  </si>
  <si>
    <t>58.</t>
  </si>
  <si>
    <t>VES-012</t>
  </si>
  <si>
    <t>Pasākumi vietējās sabiedrības veselības veicināšanai un slimību profilaksei Augšdaugavas novadā (SAM  4.1.2.2.)</t>
  </si>
  <si>
    <t>VTP1/RV7/U27</t>
  </si>
  <si>
    <t>ES (99,69%)</t>
  </si>
  <si>
    <t xml:space="preserve">Uzlabota vienlīdzīga un savlaicīga pieejamība veselības veicināšanas un slimību profilakses pakalpojumiem iedzīvotājiem, nodrošinot kompleksus slimību profilakses un veselības veicināšanas pasākumus Augšdaugavas novada mērķa grupām un vietējai sabiedrībai. </t>
  </si>
  <si>
    <t>VTP2 Augoša, atpazīstama un konkurētspējīga uzņēmējdarbības vide - UZŅĒMĒJDARBĪBAS ATBALSTS</t>
  </si>
  <si>
    <t>59.</t>
  </si>
  <si>
    <t>UZD-004</t>
  </si>
  <si>
    <t>Dienvidlatgales pašvaldību teritoriju pilsētvides revitalizācija ekonomiskās aktivitātes paaugstināšanai</t>
  </si>
  <si>
    <t>Sventes pagasts, Višķu pagasts,</t>
  </si>
  <si>
    <t>VTP2/RV10/U37</t>
  </si>
  <si>
    <t>UZD-008</t>
  </si>
  <si>
    <t>Novada pašvaldības degradēto teritoriju revitalizācija. Radītas darbavietas - 14. Piesaistītas investīcijas jaunu ražošanas formu attīstīšanai - 2192895 EUR apmērā. Degradēto teritoriju platību samazinājums, kā rezultātā  uzlabota publiskā infrastruktūra - apt.9,02 ha.</t>
  </si>
  <si>
    <t>Attīstības pārvalde, komersanti</t>
  </si>
  <si>
    <t>Pēcīstenošanas monitorings līdz 2028.</t>
  </si>
  <si>
    <t>60.</t>
  </si>
  <si>
    <t>UZD-005</t>
  </si>
  <si>
    <t xml:space="preserve">Dienvidlatgales pašvaldību degradēto teritoriju revitalizācija uzņēmējdarbības attīstībai </t>
  </si>
  <si>
    <t>Tabores pagasts, Vecsalienas pagasts</t>
  </si>
  <si>
    <t>UZD-026</t>
  </si>
  <si>
    <t>Lauksaimnieciskās pārstrādes un ražošanas zonu publiskās infrastruktūras izveide Augšdaugavas novada pašvaldības teritorijā, degradēto rūpniecisko teritoriju revitalizācija. Radītās darbavietas - 21.Piesaistītas investīcijas jaunu ražošanas formu attīstīšanai - 948674 EUR apmērā. Degradēto teritoriju platību samazinājums, kā rezultātā tika uzlabota publiskā infrastruktūra - apt. 1,02 ha.</t>
  </si>
  <si>
    <t>2016.</t>
  </si>
  <si>
    <t xml:space="preserve">Krāslavas novada pašvaldība - vadošais partneris </t>
  </si>
  <si>
    <t>61.</t>
  </si>
  <si>
    <t>Pašvaldības ceļa (76-3, 2 km) pārbūve uzņēmējdarbības atbalstam Nīcgales pagasta teritorijā</t>
  </si>
  <si>
    <t>Nīcgales pagasts</t>
  </si>
  <si>
    <t>Pašvaldības ceļa pārbūve degradētās teritorijas revitalizācijai</t>
  </si>
  <si>
    <t>2020.</t>
  </si>
  <si>
    <t>62.</t>
  </si>
  <si>
    <t>UZD-028</t>
  </si>
  <si>
    <t>Sadarbības projekts “Degradēto rūpniecisko teritoriju reģenerācija Daugavpils pilsētas un Ilūkstes novada teritorijās II kārta” (SAM 5.6.2.)</t>
  </si>
  <si>
    <t>VTP2/RV10/U38, U40</t>
  </si>
  <si>
    <t>Atbilstoši MK noteikumu un Latgales programmas prasībām</t>
  </si>
  <si>
    <t>2019.</t>
  </si>
  <si>
    <t>ANPCP, Daugavpils pilsēta</t>
  </si>
  <si>
    <t xml:space="preserve">Daugavpils valstspilsētas pašvaldība - vadošais partneris </t>
  </si>
  <si>
    <t>63.</t>
  </si>
  <si>
    <t>Pašvaldības ceļa  Nr.70-30  “Skolas iela” pārbūve degradētās teritorijas revitalizācijai</t>
  </si>
  <si>
    <t>Maļinovas pagasts</t>
  </si>
  <si>
    <t xml:space="preserve"> UZD-005</t>
  </si>
  <si>
    <t>Projekta ietvaros tiks veikta novada pašvaldības ceļa Nr.70-30  “Skolas iela”  pārbūve (0,43 km garumā) Maļinovas pagasta degradētās teritorijas revitalizācijai. Projekta ietvaros tiks pārbūvēts funkcionālais savienojums vietējo uzņēmēju saimnieciskās darbības sekmēšanai</t>
  </si>
  <si>
    <t>Attīstības pārvalde</t>
  </si>
  <si>
    <t>64.</t>
  </si>
  <si>
    <t>UZD-027</t>
  </si>
  <si>
    <t>Augšdaugavas industriālā parka izveidošana</t>
  </si>
  <si>
    <t>VTP2/RV10/U37; VTP2/RV10/U38</t>
  </si>
  <si>
    <t>ES, PL, CL</t>
  </si>
  <si>
    <t>Augšdaugavas industriālā parka izveidošana: tehniskās bāzes izveidošana uzņēmējdarbības atbalstam. Efektīva teritoriālā kapitāla izmantošana novada konkurētspējīgai izaugsmei un iedzīvotāju dzīves kvalitātes veicināšanai.</t>
  </si>
  <si>
    <t>VTP2 Augoša, atpazīstama un konkurētspējīga uzņēmējdarbības vide - TŪRISMS</t>
  </si>
  <si>
    <t>65.</t>
  </si>
  <si>
    <t>TUR-017/001</t>
  </si>
  <si>
    <t>Pirmā pasaules kara vēstures mantojuma tūrisma maršruts un ekspozīcijas apmeklētāju piesaistīšanai pierobežas teritorijā</t>
  </si>
  <si>
    <t xml:space="preserve">VTP2/RV13/U49 VTP2/RV13/U50 </t>
  </si>
  <si>
    <t xml:space="preserve">Jauna tūrisma produkta radīšana, piesaistot uzmanību Pirmā pasaules kara vēsturei un mantojumam. Organizētas ekspedīcijas, uz to rezultātu bāzes izveidots jauns Latvijas-Lietuvas velomaršruts. Sagatavota filma, bukleti, uzstādīti informatīvie stendi, apmācīti gidi, iegādāts bunķeru kopšanas inventārs. Medumu pamatskolas saimnieciskās būves pielāgošana skolas kara vēstures kolekcijas eksponēšanai un tūristu pieturpunkta izveidei. </t>
  </si>
  <si>
    <t>66.</t>
  </si>
  <si>
    <t>TUR-017/002</t>
  </si>
  <si>
    <t>Baltijas Militārā Mantojuma tūrisma produkta paplašināšana Lietuvā un Dienvidlatvijā (Projekts Militārais Mantojums II)</t>
  </si>
  <si>
    <t>10782 (Augšdaugavas novada pašvaldības daļa)</t>
  </si>
  <si>
    <t>Izveidots vienots Latvijas un Lietuvas militārā mantojuma tūrisma piedāvājums ar pilnveidotām un apmeklētājiem atvērtām militārā mantojuma vietām Latvijā un Lietuvā.</t>
  </si>
  <si>
    <t>Kultūras un tūrisma pārvalde</t>
  </si>
  <si>
    <t xml:space="preserve">Latvijas lauku tūrisma asociācija "Lauku ceļotājs" (vadošais partneris), Latgales Tūrisma asociācija </t>
  </si>
  <si>
    <t>VTP3 Ilgtspējīgs mājoklis, vide un infrastruktūra - Pieejams un energoefektīvs MĀJOKLIS, DROŠA VIDE</t>
  </si>
  <si>
    <t>67.</t>
  </si>
  <si>
    <t>MAJ-047</t>
  </si>
  <si>
    <t xml:space="preserve">Sociālo mājokļu atjaunošana Augšdaugavas novadā II – nākamais solis </t>
  </si>
  <si>
    <t>VTP3/RV14/U54</t>
  </si>
  <si>
    <t>2029.</t>
  </si>
  <si>
    <t>68.</t>
  </si>
  <si>
    <t>CIT-037</t>
  </si>
  <si>
    <t>Pašvaldības īpašumā esošo objektu pielāgošana civilās aizsardzības mērķiem</t>
  </si>
  <si>
    <t xml:space="preserve">VTP3/RV16/U64
</t>
  </si>
  <si>
    <t xml:space="preserve">6 pašvaldības īpašumā esošie objekti pagrabstāvos un pazemes stāvos pielāgoti un aprīkoti III kategorijas patvertņu funkcijas nodrošināšanai
</t>
  </si>
  <si>
    <t>69.</t>
  </si>
  <si>
    <t>VTP3 Ilgtspējīgs mājoklis, vide un infrastruktūra - SILTUMAPGĀDE</t>
  </si>
  <si>
    <t>70.</t>
  </si>
  <si>
    <t>VTP3 Ilgtspējīgs mājoklis, vide un infrastruktūra - ŪDENSSAIMNIECĪBA</t>
  </si>
  <si>
    <t>VTP3 Ilgtspējīgs mājoklis, vide un infrastruktūra - PUBLISKĀ ĀRTELPA</t>
  </si>
  <si>
    <t>71.</t>
  </si>
  <si>
    <t>ART-049</t>
  </si>
  <si>
    <t xml:space="preserve">Novada zivju resursu krājumu papildināšana un materiālās bāzes uzlabošana publisko ezeru apsaimniekošanai </t>
  </si>
  <si>
    <t>VTP3/RV16/U65</t>
  </si>
  <si>
    <t>ART-048</t>
  </si>
  <si>
    <t>Uzlabota ezeru apsaimniekošanas materiālā bāze: motorizēts ledus urbis, dūņu sūknis, pārvadājāms niedru pļāvējs ap piekābi, u.c..   Uzlabota materiālā bāze maluzvejniecības apkarošanai: iegādātas motorlaivas, radiovadāms multikopters (drons), termokamera,  u.c.. Papildināti zivju resursi: mazuļu iegāde un ielaišana ezeros. Dažādu sabiedribas grupu izglītošana par novada zivju resursiem.</t>
  </si>
  <si>
    <t>Novada pagastu pārvaldes sadarbībā ar AN Dabas resursu nodaļu un vietējām biedrībam</t>
  </si>
  <si>
    <t>72.</t>
  </si>
  <si>
    <t>ART-045</t>
  </si>
  <si>
    <t xml:space="preserve">Višķu estrādes un stadiona kompleksa un piegulošās teritorijas atjaunošanas un pilnveidošanas darbi </t>
  </si>
  <si>
    <t>VTP3/RV17/U68</t>
  </si>
  <si>
    <t>73.</t>
  </si>
  <si>
    <t>ART-045/002</t>
  </si>
  <si>
    <t>Luknas ezera piekrastes publiskās ārtelpas attīstība</t>
  </si>
  <si>
    <t>ES (ERAF 332 533 EUR)</t>
  </si>
  <si>
    <t>74.</t>
  </si>
  <si>
    <t>75.</t>
  </si>
  <si>
    <t>CIT-012</t>
  </si>
  <si>
    <t xml:space="preserve">Sanācijas veikšana objektam "Mazuta glabātava" Višķu tehnikumā </t>
  </si>
  <si>
    <t>VTP3/RV16/U63 VTP3/RV17/U68</t>
  </si>
  <si>
    <t>CIT-014</t>
  </si>
  <si>
    <t>Vides bīstama objekta- piesārņotās vietas likvidācija. Sanācijas veikšana. Teritorijas monitorings projekta pēcīstenošanas periodā</t>
  </si>
  <si>
    <t xml:space="preserve">Attīstības pārvalde, biedrība "Visķu attīstībai" </t>
  </si>
  <si>
    <t>76.</t>
  </si>
  <si>
    <t>Objekta "Bijušā mazuta pārsūknēšanas stacija" atbrīvošana no naftas produktu atkritumiem</t>
  </si>
  <si>
    <t>VTP3/RV19/U73 VTP3/RV16/U63</t>
  </si>
  <si>
    <t>Kalkūnes ciema objekta "Bijušā mazuta pārsūknēšanas stacija" (Ķieģeļu iela 13) izpēte. Piesārņojuma avota likvidēšana, attīrot no naftas produktu 
atlikumiem pazemes rezervuāru. Teritorijas sakārtošanas. Vides riska novēršana</t>
  </si>
  <si>
    <t>2018.</t>
  </si>
  <si>
    <t>77.</t>
  </si>
  <si>
    <t>CIT-028</t>
  </si>
  <si>
    <t xml:space="preserve">Bijušās pilsētas sadzīves izgāztuves "Križi" teritorijas vides sakārtošana </t>
  </si>
  <si>
    <t>VTP3/RV16/U63</t>
  </si>
  <si>
    <t xml:space="preserve">Degradētās un piesārņotās teritorijas sakārtošanas (t.sk. būvprojektēšana, izpete un monitorings). Vides riska novēršana. </t>
  </si>
  <si>
    <t>78.</t>
  </si>
  <si>
    <t>CIT-030</t>
  </si>
  <si>
    <t>Bioloģiski noārdāmo atkritumu pārstrādes iekārtu izveide poligonā “Cinīši”</t>
  </si>
  <si>
    <t xml:space="preserve"> Demenes pagasts</t>
  </si>
  <si>
    <t>VTP3/RV16/U66</t>
  </si>
  <si>
    <t xml:space="preserve">Dienvidlatgales sadzīves atkritumu poligona funkcionalitātes paplašināšana ar bioloģiski noārdāmo atkritumu pārstrādes iekārtu izveidi poligonā “Cinīši”. Samazināts apglabāto atkritumu atkritumu apjoms. Atkritumu atkārtotas izmantošanas un pārstrādes nodrošināšana. 
</t>
  </si>
  <si>
    <t>AADSO</t>
  </si>
  <si>
    <t>79.</t>
  </si>
  <si>
    <t>CIT-031</t>
  </si>
  <si>
    <t xml:space="preserve">Pretplūdu/erozijas novēršanas pasākumi  Augšdaugavas novada objektos </t>
  </si>
  <si>
    <t>Naujenes pagasts, Tabores pagasts, Laucesas pagasts, Līksnas pagasts</t>
  </si>
  <si>
    <t>VTP3/RV19/U73</t>
  </si>
  <si>
    <t xml:space="preserve"> ES, VB, CL</t>
  </si>
  <si>
    <t>Pretplūdu/erozijas novēršanas pasākumu veikšana Kraujas ciemā Naujenes pagastā (Daugavas krasta turpmākā nogruvuma novēršana), Maļutki ciemā Tabores un Laucesas pagastā (Daugavas un Gļinovkas upes krastu nostiprināšana), Ļūbastes ciemā Līksnas pagastā (plūdu mazināšana): prieksizpēte, modelēšana, būvprojektu izstrāde un to īstenošana. Cilvēku teritorijas vērtību apdraudējuma riska mazināšana.</t>
  </si>
  <si>
    <t>80.</t>
  </si>
  <si>
    <t>CIT-031/01</t>
  </si>
  <si>
    <t>Ļubastes ezera meliorācijas tīkla sakārtošana</t>
  </si>
  <si>
    <t>Pretplūdu Ļūbastes ciemā Līksnas pagastā (plūdu mazināšana): prieksizpēte, modelēšana, būvprojektu izstrāde un to īstenošana. Cilvēku teritorijas vērtību apdraudējuma riska mazināšana.</t>
  </si>
  <si>
    <t>81.</t>
  </si>
  <si>
    <t>CIT-031/02</t>
  </si>
  <si>
    <t xml:space="preserve">Kritiskie pretplūdu pasākumi </t>
  </si>
  <si>
    <t>Steidzamākie pretplūdu pasākumi, kuru kavēšana var radīt būtiskus riskus.</t>
  </si>
  <si>
    <t>82.</t>
  </si>
  <si>
    <t>CIT-032</t>
  </si>
  <si>
    <t>Sila ezera ekoloģiskās kvalitātes uzlabošana, veicot niedru pļaušanu</t>
  </si>
  <si>
    <t>Skrudalienas pagasts</t>
  </si>
  <si>
    <t>VTP3/RV15/U59
VTP3/RV15/U62</t>
  </si>
  <si>
    <t>7890 (Augšdaugavas novada pašvaldības daļa)</t>
  </si>
  <si>
    <t xml:space="preserve"> ES, CL</t>
  </si>
  <si>
    <t>Īstenots Klimata programmas LIFE projekts (2022/9.9/158e) "Sila ezera ekoloģiskās kvalitātes uzlabošana, veicot niedru pļaušanu". Veikta niedru pļaušana Sila ezerā 0,3 ha platībā; niedru mulča izmantota publisko teritoriju apzaļumošanā, niedru biomateriāls izmantots permakultūras augsto dobju veidošanā; iegādāts aprīkojums publisko ūdenstilpju apsaimniekošanai; izgatavots reprezentatīvs materiāls , iesaistot darbā jauniešus; organizēti izglītojošu semināri un talkas.</t>
  </si>
  <si>
    <t>83.</t>
  </si>
  <si>
    <t>Pielāgošanās klimata pārmaiņām - Augšdaugavas novada un Zarasu rajona kopīgu ūdentilpņu (Šmelines ezers, Lauceses upe) tīrīšana</t>
  </si>
  <si>
    <t>84.</t>
  </si>
  <si>
    <t xml:space="preserve"> ES</t>
  </si>
  <si>
    <t>85.</t>
  </si>
  <si>
    <t>CIT-033</t>
  </si>
  <si>
    <t xml:space="preserve">Projekts "Atkritumu izgāztuvju un notekūdeņu dūņu izraisītā vēsturiskā piesārņojuma novēršana un teritoriju atgriešana apritē"   </t>
  </si>
  <si>
    <t>Pieredzes, zināšanu un labās prakses apmaiņa, stiprinot sadarbības tīklu starp speciālistiem, sadzīves atkritumu un notekūdeņu dūņu apsaimniekošanas jomā, akcentējot aprites ekonomikas pamatprincipu nozīmīgumu. Organizēts Pieredzes apmaiņas brauciens uz Norvēģiju un seminārs, izstrādāts Rīcības plāns komunālo notekūdeņu apsaimniekošanai Augšdaugavas novadā 2025.-2027. gadam.</t>
  </si>
  <si>
    <t>86.</t>
  </si>
  <si>
    <t>CIT-034</t>
  </si>
  <si>
    <t>Ūdensnotekas "Silupe" atjaunošana</t>
  </si>
  <si>
    <t>Sventes pagasts</t>
  </si>
  <si>
    <t xml:space="preserve"> CL</t>
  </si>
  <si>
    <t>Atjaunota meliorācijas sistēma "Ūdensnotekas "Silupe""ŪSIK435311:K:1. Iegūti sertificetu ekspertu atzinumi. Izstrādāts un realizēts būvprojekts.</t>
  </si>
  <si>
    <t>87.</t>
  </si>
  <si>
    <t>CIT-035</t>
  </si>
  <si>
    <t>Atkritumu apsaimniekošanas sistēmas pilnveidošana</t>
  </si>
  <si>
    <t xml:space="preserve">Pilnveidota novada atkritumu apsaimniekošanas sistēma. Veicināta atkritumu dalītās vākšanas sistēmas attīstība. Veicināta aprites ekonomikas ieviešana novada teritorijā. </t>
  </si>
  <si>
    <t>88.</t>
  </si>
  <si>
    <t>CIT-035/001</t>
  </si>
  <si>
    <t>Dārzu un parku atkritumu kompostēšanas laukumu ierīkošana Ilūkstes pilsētā un Naujenes pagastā</t>
  </si>
  <si>
    <t>Naujenes pagasts, Ilūkste</t>
  </si>
  <si>
    <t xml:space="preserve">Ierīkoti dārzu un parku atkritumu kompostēšanas laukumi Ilūkstes pilsētā un Naujenes pagastā. Papildināta lokālā infrastruktūra atkritumu sagatavošanas reģenerācijai un pārstrādei. </t>
  </si>
  <si>
    <t>89.</t>
  </si>
  <si>
    <t>CIT-035/002</t>
  </si>
  <si>
    <t xml:space="preserve">Škiroto atkritumu savākšanas laukumu ierīkošana Ilūkstes pilsētā, Višķu pagastā un Naujenes pagastā. </t>
  </si>
  <si>
    <t>Naujenes pagasts, Višķu pagasts, Ilūkste</t>
  </si>
  <si>
    <t xml:space="preserve">Ierīkoti Šķiroto atkritumu savākšanas  laukumi Ilūkstes pilsētā, Višķu pagastā un Naujenes pagastā. Papildināta lokālā infrastruktūra atkritumu sagatavošanas reģenerācijai un pārstrādei. </t>
  </si>
  <si>
    <t>90.</t>
  </si>
  <si>
    <t>CIT-036</t>
  </si>
  <si>
    <t>Degradēto būvju likvidēšana</t>
  </si>
  <si>
    <t xml:space="preserve">Avārijas stāvoklī esošo būvju demontāža novada pagastos. Iedzīvotājiem bīstamās vides likvidācija. Teritorijas labiekārtošana. </t>
  </si>
  <si>
    <t>91.</t>
  </si>
  <si>
    <t>CIT-036/01</t>
  </si>
  <si>
    <t>Degradēto pašvaldības ēku likvidēšana Kalupes, Vaboles un Višķu pagasts</t>
  </si>
  <si>
    <t>Kalupes pagasts, Vaboles pagasts, Višķu pagasts</t>
  </si>
  <si>
    <t xml:space="preserve">Avārijas stāvoklī esošo būvju demontāža 3 novada pagastos. Iedzīvotājiem bīstamās vides likvidācija. Teritorijas labiekārtošana. </t>
  </si>
  <si>
    <t>92.</t>
  </si>
  <si>
    <t>CIT-036/02</t>
  </si>
  <si>
    <t xml:space="preserve">Avārijas stāvoklī esošo būvju demontāža Līksnas pagastā. Iedzīvotājiem bīstamās vides likvidācija. Teritorijas labiekārtošana. </t>
  </si>
  <si>
    <t>93.</t>
  </si>
  <si>
    <t>ART-082</t>
  </si>
  <si>
    <t xml:space="preserve">Piekļuves nodrošināšana iekšzemes publiskajiem ūdeņiem un atpūtas vietu pie ūdens iekārtošana un pilnveidošana
</t>
  </si>
  <si>
    <t>VTP3/RV17/U69</t>
  </si>
  <si>
    <t xml:space="preserve"> </t>
  </si>
  <si>
    <t>94.</t>
  </si>
  <si>
    <t>ART-082/001</t>
  </si>
  <si>
    <t>Dārza ezera un Lielā Subates ezera piekrastes tīrīšana un laivu nolaišanas platformas ierīkošana</t>
  </si>
  <si>
    <t>Demenes pagasts, Subate</t>
  </si>
  <si>
    <t>Iztīrīta Dārza ezera (Demenes pagasts) un Lielā Subates ezera (Subate) piekrastes līnija, ierīkota laivu nolaišanas platforma. Iegūti sertificetu ekspertu atzinumi par ieceres darbības ietekmi.</t>
  </si>
  <si>
    <t>95.</t>
  </si>
  <si>
    <t>ART-082/002</t>
  </si>
  <si>
    <t>Koša ezera tīrīšana un publiskas piekļuves vietas ierīkošana</t>
  </si>
  <si>
    <t>Koša ezera tīrīšana, publiskas piekļuves vietas ierīkošana, t.sk. krasta labiekārtošana, laivu izcelšanas/nolaišanas slipa ierīkošana. Iegūti sertificetu ekspertu atzinumi par darbības ietekmi. Piekļuves nodrošīnāšanas publiskajam ezeram.</t>
  </si>
  <si>
    <t>96.</t>
  </si>
  <si>
    <t>ART-082/003</t>
  </si>
  <si>
    <t>Publiskas piekļuves vietas ierīkošana pie Daugavas Dvietes pagastā</t>
  </si>
  <si>
    <t>Publiskas piekļuves vietas ierīkošana, t.sk. Daugavas krasta labiekārtošana, laivu izcelšanas/nolaišanas slipa ierīkošana. Iegūti sertificetu ekspertu atzinumi par darbības ietekmi. Piekļuves nodrošīnāšanas publiskai ūdenstilpei.</t>
  </si>
  <si>
    <t>97.</t>
  </si>
  <si>
    <t>ART-082/004</t>
  </si>
  <si>
    <t>Publiskas piekļuves ierīkošana pie Mazā Kalups ezera</t>
  </si>
  <si>
    <t>Kalupes pagasts</t>
  </si>
  <si>
    <t>Publiskas piekļuves ierīkošana: dzelzbetona plātnu uzstādīšana. Piekļuves nodrošīnāšanas publiskajam ezeram.</t>
  </si>
  <si>
    <t>98.</t>
  </si>
  <si>
    <t>ART-082/005</t>
  </si>
  <si>
    <t>Piekļuves nodrošināšana Višķu ezeram Ambeļu pagastā</t>
  </si>
  <si>
    <t>Ambeļu pagasts</t>
  </si>
  <si>
    <t>99.</t>
  </si>
  <si>
    <t>ART-082/006</t>
  </si>
  <si>
    <t>Piekļuves nodrošināšana Sila ezeram Skrudalienas pagastā</t>
  </si>
  <si>
    <t>100.</t>
  </si>
  <si>
    <t>ART-082/007</t>
  </si>
  <si>
    <t>Piekļuves nodrošināšana Medumu ezeram Medumu pagastā</t>
  </si>
  <si>
    <t>101.</t>
  </si>
  <si>
    <t>ART-083</t>
  </si>
  <si>
    <t>Kalupes parka publiskās ārtelpas attīstība</t>
  </si>
  <si>
    <t>102.</t>
  </si>
  <si>
    <t>CIT-038</t>
  </si>
  <si>
    <t>Dūņu atsūknēšana un izlīdzināšana Ilūkstes upes piekrastē</t>
  </si>
  <si>
    <t>Ilūkste, Šēderes pagasts</t>
  </si>
  <si>
    <t>KUL-103/002</t>
  </si>
  <si>
    <t>3 lūkstes upes posmos (apt.18865 m2) veikta piekrastes attīrīšana no dūņām, nogulumiem ar zemessūcēja palīdzību un dūņu izlīdzināšana piegulošajā teritorijā. Atjaunota ūdens plūsma un dabiskie dzīvotņu apstākļi. Samazināts piekrastes teritorijas applūšanas risks. Uzlabota pieejamība ūdens objektam.</t>
  </si>
  <si>
    <t>103.</t>
  </si>
  <si>
    <t>CIT-039</t>
  </si>
  <si>
    <t>Ekstremālo lietavu radītās krasta erozijas novēršana tilta Pariža zonā</t>
  </si>
  <si>
    <t>Dubnas pagasts</t>
  </si>
  <si>
    <t>Atjaunota Dubnas upes krasta stabilitāte tilta Pariža zonā (pašvaldības autoceļa A100224400046 Pariža-Ceplīši inženierobjekts) pēc lietavu radītās erozijas. Novērsts ceļa infrastruktūras sabrukšanas risks klimata pielāgošanās kontekstā.</t>
  </si>
  <si>
    <t>VTP3 Ilgtspējīgs mājoklis, vide un infrastruktūra - KULTŪRVĒSTURISKAIS MANTOJUMS</t>
  </si>
  <si>
    <t>104.</t>
  </si>
  <si>
    <t>KUL-103</t>
  </si>
  <si>
    <t>Ilūkstes klostera kompleksa saglabāšana un revitalizācija</t>
  </si>
  <si>
    <t>105.</t>
  </si>
  <si>
    <t>Jezuītu klostera kompleksa un Ilūkstes upes piekrastes publiskās ārtelpas attīstība</t>
  </si>
  <si>
    <t>VTP3/RV18/U71</t>
  </si>
  <si>
    <t>ES (ERAF - 487 652 EUR )</t>
  </si>
  <si>
    <t>Attīstīta publiskā ārtelpa Daugavpils valstspilsētas funkcionālajā teritorijā, uzlabojot dzīves vides kvalitāti un palielinot sabiedrības drošību Ilūkstes klostera kompleksa apvidū. Veikta mūsdienas sabiedrībai piemērotās integretās atpūtas telpas ierīkošana vairakās kartās, respektējot kultūrvēsturisko vidi. Nodrošināta kultūrvides pieejamība Ilūkstes pilsētas iedzīvotājiem un novada tūristiem. 1.kārta: jaunizveidota atvērtā zona pilsētvidē 10 011 m2 platībā, kur ir izveidota krasta promināde ar atpūtas infrastruktūras pieturpunktiem (bērnu roaļlaukums, soliņi, galdiņi utml.), t.sk. uzstādīti infrastruktūras objekti, kas, pamatojoties uz speciālistu konsultatīvo pakalpojumu rezultātiem,  nodrošina vides un informācijas pieejamību.</t>
  </si>
  <si>
    <t>106.</t>
  </si>
  <si>
    <t>KUL-016</t>
  </si>
  <si>
    <t>Kultūrtelpas ierīkošana Bebrenes muižas pazemes daļā- muižas pagrabos un tunelī kopienas sabiedrisko aktivitāšu nodrošināšanai un kultūras mantojuma saglabāšanai</t>
  </si>
  <si>
    <t>Bebrenes pagasts</t>
  </si>
  <si>
    <t>107.</t>
  </si>
  <si>
    <t>Atbalsts spēlfilmas "Uļa" uzņemšana</t>
  </si>
  <si>
    <t xml:space="preserve">Finansiālais atbalsts spēlfilmas "Uļa" uzņemšanai. Stiprināta novada identitāte, un popularizēts novada kultūrvēsturiskais mantojums, izceļot ievērojamās sportistes Uļjanas Semjonovas sasniegumus un viņas saikni ar dzimto vietu. </t>
  </si>
  <si>
    <t>VTP4 Videi draudzīga un integrēta mobilitāte - CEĻI, IELAS, STĀVLAUKUMI, MOBILITĀTE</t>
  </si>
  <si>
    <t>108.</t>
  </si>
  <si>
    <t>VTP4/RV20/U76</t>
  </si>
  <si>
    <t>109.</t>
  </si>
  <si>
    <t>Demenes pagasts</t>
  </si>
  <si>
    <t>110.</t>
  </si>
  <si>
    <t>Višķu apvienības pārvalde</t>
  </si>
  <si>
    <t>111.</t>
  </si>
  <si>
    <t>112.</t>
  </si>
  <si>
    <t>CIS-160</t>
  </si>
  <si>
    <t xml:space="preserve">Kalkūnes ciema Kalkūnes ielas, Mazā Kalkūnes ielas, Īsā Kalkūnes ielas pārbūve </t>
  </si>
  <si>
    <t>Uzlabota ielu melnā seguma kvalitāte. Veikta ielu infrastruktūras pārbūve, kas nodrošinātu daudzdzīvokļu māju Nr.12, Nr.14, Nr.16, Nr.18 iedzīvotājiem piekļūšanas  un autotransporta novietošanas iespējas.</t>
  </si>
  <si>
    <t>113.</t>
  </si>
  <si>
    <t>114.</t>
  </si>
  <si>
    <t>115.</t>
  </si>
  <si>
    <t>Subate</t>
  </si>
  <si>
    <t>116.</t>
  </si>
  <si>
    <t>117.</t>
  </si>
  <si>
    <t>CIS-172</t>
  </si>
  <si>
    <t xml:space="preserve">Ambeļu pagasta ceļu infrastruktūras uzlabošana
</t>
  </si>
  <si>
    <t>118.</t>
  </si>
  <si>
    <t>CIS-172/1</t>
  </si>
  <si>
    <t xml:space="preserve">Pašvaldības ceļa “Ambeļi – Jaunaiskrūgs” infrastruktūras uzlabošana
</t>
  </si>
  <si>
    <t>119.</t>
  </si>
  <si>
    <t>CIS-172/2</t>
  </si>
  <si>
    <t xml:space="preserve">Pašvaldības ceļa “Ambeļi – Graiži” infrastruktūras uzlabošana
</t>
  </si>
  <si>
    <t>120.</t>
  </si>
  <si>
    <t xml:space="preserve">Pašvaldības ceļa "Jaunaiskrūgs – Garšāni” atjaunošana </t>
  </si>
  <si>
    <t>121.</t>
  </si>
  <si>
    <t>CIS-173</t>
  </si>
  <si>
    <t xml:space="preserve">Bebrenes pagasta ceļu infrastruktūras uzlabošana
</t>
  </si>
  <si>
    <t>122.</t>
  </si>
  <si>
    <t>Bebrenes ciema pašvaldības ceļa "Parka iela" un ceļa "Pārvaldes iela" infrastruktūras uzlabošana</t>
  </si>
  <si>
    <t xml:space="preserve">Uzlabota ceļa kvalitāte (melnā seguma atjaunošana, apgaismojuma izbūve): ceļā Nr. D100224101191 Parka iela - 0.00-0.470 km; celā Nr. D100244101192 Pārvaldes iela – 0.00-0.275 km. 
</t>
  </si>
  <si>
    <t>123.</t>
  </si>
  <si>
    <t>Bebrenes ciema pašvaldības ceļa "Bebru iela" infrastruktūras uzlabošana</t>
  </si>
  <si>
    <t>124.</t>
  </si>
  <si>
    <t>125.</t>
  </si>
  <si>
    <t>Pašvaldības ceļa Miltu cehs - Paberži infrastruktūras uzlabošana</t>
  </si>
  <si>
    <t>Uzlabota ceļa Nr.B100224100340 kvalitāte (grants segums, 0.00 - 5.61km). Sāngrāvju un caurteku atjaunošana</t>
  </si>
  <si>
    <t>126.</t>
  </si>
  <si>
    <t>CIS-173/5</t>
  </si>
  <si>
    <t>Pašvaldības ceļa  "Miltu cehs – Ķetrāni" infrastruktūras uzlabošana</t>
  </si>
  <si>
    <t>127.</t>
  </si>
  <si>
    <t>Bebrenes ciema pašvaldības ceļa Skolas iela infrastruktūras uzlabošana</t>
  </si>
  <si>
    <t>128.</t>
  </si>
  <si>
    <t>Bebrenes ciema pašvaldības ceļa Vēju iela infrastruktūras uzlabošana</t>
  </si>
  <si>
    <t>Uzlabota pašvaldības ceļa Nr.D100224101182 kvalitāte (melnā seguma izbūve un atjaunošana, 0.00-0.413km). Apgaismojuma izbūve.</t>
  </si>
  <si>
    <t>129.</t>
  </si>
  <si>
    <t>Bebrenes ciema pašvaldības ceļa "Skalbiņi-Celmiņi" infrastruktūras uzlabošana</t>
  </si>
  <si>
    <t>130.</t>
  </si>
  <si>
    <t>CIS-174</t>
  </si>
  <si>
    <t xml:space="preserve">Biķernieku pagasta ceļu infrastruktūras uzlabošana
</t>
  </si>
  <si>
    <t>131.</t>
  </si>
  <si>
    <t>Pašvaldības ceļa “Krivošejevo-L.Kriviņi” infrastruktūras uzlabošana</t>
  </si>
  <si>
    <t>Biķernieku pagasts</t>
  </si>
  <si>
    <t>Uzlabota ceļa Nr.A100224200018 kvalitāte (grants segums, 3.72 km)</t>
  </si>
  <si>
    <t>132.</t>
  </si>
  <si>
    <t xml:space="preserve">Pašvaldības ceļa "Lipiniški-Pavlovskoje" infrastruktūras uzlabošana </t>
  </si>
  <si>
    <t>Uzlabota ceļa Nr. A100224200015 kvalitāte (grants seguma atjaunošana, caurtekas maiņa 4.24 km)</t>
  </si>
  <si>
    <t>133.</t>
  </si>
  <si>
    <t>Pašvaldības ceļa Nr. 46-12 “Meļnica-Pavlovskoje” infrastruktūras uzlabošana</t>
  </si>
  <si>
    <t>Uzlabota ceļa Nr. A100224200012 kvalitāte (seguma atjaunošana, 5.29 km)</t>
  </si>
  <si>
    <t>134.</t>
  </si>
  <si>
    <t>CIS-175</t>
  </si>
  <si>
    <t xml:space="preserve">Demenes pagasta ceļu infrastruktūras uzlabošana
</t>
  </si>
  <si>
    <t>135.</t>
  </si>
  <si>
    <t xml:space="preserve">Pašvaldības ceļa Nr.50-54 Mikeļi - Gravas pārbūve
</t>
  </si>
  <si>
    <t>Uzlabota ceļa kvalitāte (grants seguma izbūve, grāvju rakšana, caurtekas ierīkošana, 0.850 km)</t>
  </si>
  <si>
    <t>136.</t>
  </si>
  <si>
    <t xml:space="preserve">Kumbuļu ciema Dārzu iela pārbūve
</t>
  </si>
  <si>
    <t>Uzlabota ceļa kvalitāte (asfalta seguma izbūve, 0.450 km)</t>
  </si>
  <si>
    <t>137.</t>
  </si>
  <si>
    <t xml:space="preserve">Pašvaldības ceļa "Kaldēji-Kazjulišķi-Šembergs" infrastruktūras uzlabošana
</t>
  </si>
  <si>
    <t>Uzlabota ceļa Nr.A100224300025 kvalitāte (grants seguma atjaunošana, 4.6 km). Atjaunoti sāngrāvi un nobrauktuves.</t>
  </si>
  <si>
    <t>138.</t>
  </si>
  <si>
    <t xml:space="preserve">Piebraucamais ceļa Zemgales vidusskola infrastruktūras uzlabošana
</t>
  </si>
  <si>
    <t xml:space="preserve">Uzlabota ceļa Nr.A100224300041 kvalitāte (melna seguma atjaunošana). </t>
  </si>
  <si>
    <t>139.</t>
  </si>
  <si>
    <t>CIS-176</t>
  </si>
  <si>
    <t xml:space="preserve">Dvietes pagasta ceļu infrastruktūras uzlabošana
</t>
  </si>
  <si>
    <t>140.</t>
  </si>
  <si>
    <t>CIS-176/1</t>
  </si>
  <si>
    <t xml:space="preserve">Pašvaldības ceļa “Centrs – Rija” infrastruktūras uzlabošana
</t>
  </si>
  <si>
    <t>Uzlabota ceļa Nr. B100224500375 kvalitāte (grants seguma izbūve, grāvju rakšana, 0.290 km)</t>
  </si>
  <si>
    <t>141.</t>
  </si>
  <si>
    <t xml:space="preserve">Pašvaldības ceļa “Rija – Munču kapi” infrastruktūras uzlabošana
</t>
  </si>
  <si>
    <t>142.</t>
  </si>
  <si>
    <t xml:space="preserve">Pašvaldības ceļa “Glaudāni – Munču kapi” infrastruktūras uzlabošana
</t>
  </si>
  <si>
    <t>Uzlabota ceļa Nr. C100224500717 kvalitāte (grants seguma izbūve, grāvju rakšana, 0.600 km)</t>
  </si>
  <si>
    <t>143.</t>
  </si>
  <si>
    <t>CIS-177</t>
  </si>
  <si>
    <t xml:space="preserve">Dubnas pagasta ceļu infrastruktūras uzlabošana
</t>
  </si>
  <si>
    <t>144.</t>
  </si>
  <si>
    <t>Pašvaldības ceļa “Pariža – Ceplīši” infrastruktūras uzlabošana</t>
  </si>
  <si>
    <t>Uzlabota ceļa Nr.A 100224400046 kvalitāte (grants seguma atjaunošana, 0.86-2.38km)</t>
  </si>
  <si>
    <t>145.</t>
  </si>
  <si>
    <t>Dubnas ciema pašvaldības ceļa "Sporta iela" infrastruktūras uzlabošana</t>
  </si>
  <si>
    <t>Uzlabota ceļa Nr.D100224401206 kvalitāte (asfalta seguma atjaunošana , 0.000-0.364 km)</t>
  </si>
  <si>
    <t>146.</t>
  </si>
  <si>
    <t>CIS-177/3</t>
  </si>
  <si>
    <t>Pašvaldības ceļa "Jaunie Tokari-Borovaja-Valsts mežs" infrastruktūras uzlabošana</t>
  </si>
  <si>
    <t>Uzlabota ceļa Nr.A 100224400053 kvalitāte (grants seguma atjaunošana, grāvju rakšana, caurteku izvbūve, 0.00-1.23 km)</t>
  </si>
  <si>
    <t>147.</t>
  </si>
  <si>
    <t>CIS-178</t>
  </si>
  <si>
    <t xml:space="preserve">Eglaines pagasta ceļu infrastruktūras uzlabošana
</t>
  </si>
  <si>
    <t>148.</t>
  </si>
  <si>
    <t>Eglaines ciema pašvaldības ceļa "Stendera iela" infrastruktūras uzlabošana</t>
  </si>
  <si>
    <t>Eglaines pagasts</t>
  </si>
  <si>
    <t>Uzlabota ceļa Nr.D100224601208 kvalitāte, asfalta seguma atjaunošana (0.639 km)</t>
  </si>
  <si>
    <t>149.</t>
  </si>
  <si>
    <t xml:space="preserve">Pašvaldības ceļa Červonka - Līdakas infrastruktūras uzlabošana
</t>
  </si>
  <si>
    <t>Uzlabota ceļa Nr.C100224600747 kvalitāte (grants segums, 1.73 km)</t>
  </si>
  <si>
    <t>150.</t>
  </si>
  <si>
    <t xml:space="preserve">Pašvaldības ceļa "Subates robeža-Bebrenes robeža" infrastruktūras uzlabošana
</t>
  </si>
  <si>
    <t>Uzlabota ceļa Nr.C100224600764 kvalitāte (grants seguma atjaunošana (selektīvi), sāngrāvju atjaunošana)</t>
  </si>
  <si>
    <t>151.</t>
  </si>
  <si>
    <t>CIS-179</t>
  </si>
  <si>
    <t xml:space="preserve">Ilūkstes pilsētas ielu infrastruktūras uzlabošana
</t>
  </si>
  <si>
    <t>152.</t>
  </si>
  <si>
    <t>Ilūkstes pilsetas Dīķu ielas infrastruktūras uzlabošana</t>
  </si>
  <si>
    <t>Uzlabota ielas kvalitāte (asfalta seguma izbūve, ūdensvada izbūve)</t>
  </si>
  <si>
    <t>153.</t>
  </si>
  <si>
    <t>Ilūkstes pilsetas Brīvības ielas ietves seguma atjaunošana</t>
  </si>
  <si>
    <t>Uzlabota ielas kvalitāte (seguma atjaunošana, 300 m: no Smilšu-Brīvības ielu krustojuma līdz Patversmes-Brīvības ielas krustojumam)</t>
  </si>
  <si>
    <t>154.</t>
  </si>
  <si>
    <t>Ilūkstes pilsetas Grāvju ielas infrastruktūras uzlabošana</t>
  </si>
  <si>
    <t>Uzlabota ielas kvalitāte (gājēju ietves atjaunošana, caurtekas remonts un aizsargbarjeras uzstādīšana)</t>
  </si>
  <si>
    <t>155.</t>
  </si>
  <si>
    <t>Ilūkstes pilsetas Pilskalnes ielas infrastruktūras uzlabošana</t>
  </si>
  <si>
    <t>Uzlabota ielas Nr.D100222001102 kvalitāte (asfalta seguma atjaunošana)</t>
  </si>
  <si>
    <t>156.</t>
  </si>
  <si>
    <t>Ilūkstes pilsetas Smilšu ielas infrastruktūras uzlabošana</t>
  </si>
  <si>
    <t>157.</t>
  </si>
  <si>
    <t>Ilūkstes pilsetas Stadionu ielas infrastruktūras uzlabošana</t>
  </si>
  <si>
    <t>Uzlabota ielas Nr.D100222001112 kvalitāte (Ietves posma demontēšana no laukuma līdz Sporta centra gajēju ietvei, gājēju pārejas izbūve)</t>
  </si>
  <si>
    <t>158.</t>
  </si>
  <si>
    <t>Ilūkstes pilsetas Jelgavas ielas infrastruktūras uzlabošana</t>
  </si>
  <si>
    <t>Uzlabota ielas Nr.D100222001105 kvalitāte (ietves seguma atjaunošana - no Upes ielas līdz Zemgales ielai, 230 m)</t>
  </si>
  <si>
    <t>159.</t>
  </si>
  <si>
    <t>Ilūkstes pilsetas Sporta ielas infrastruktūras uzlabošana</t>
  </si>
  <si>
    <t>Uzlabota ielas Nr.D100222001113 kvalitāte (ielas seguma un ietvju atjaunošana)</t>
  </si>
  <si>
    <t>160.</t>
  </si>
  <si>
    <t>Ilūkstes pilsetas Upes ielas infrastruktūras uzlabošana</t>
  </si>
  <si>
    <t>Uzlabota ielas Nr.D100222001115 kvalitāte (ielas seguma atjaunošana, caurtekas remonts)</t>
  </si>
  <si>
    <t>161.</t>
  </si>
  <si>
    <t>CIS-180</t>
  </si>
  <si>
    <t xml:space="preserve">Kalkūnes pagasta ceļu infrastruktūras uzlabošana
</t>
  </si>
  <si>
    <t>162.</t>
  </si>
  <si>
    <t>Pašvaldības ceļa “Muitnīca-Ceļu iecirknis” infrastruktūras uzlabošana</t>
  </si>
  <si>
    <t>Uzlabota ceļa Nr.A100224700063 kvalitāte (melnā seguma atjaunošana, 0.600 km)</t>
  </si>
  <si>
    <t>163.</t>
  </si>
  <si>
    <t>Randenes ciema pašvaldības ceļa "Dārza iela" infrastruktūras uzlabošana</t>
  </si>
  <si>
    <t>Uzlabota ceļa Nr.D100224701234 kvalitāte (melnā seguma atjaunošana, 1.85 km)</t>
  </si>
  <si>
    <t>164.</t>
  </si>
  <si>
    <t>Randenes ciema pašvaldības ceļa "Zemnieku iela" infrastruktūras uzlabošana</t>
  </si>
  <si>
    <t>Uzlabota ceļa Nr.D100224701233 kvalitāte (melnā seguma atjaunošana, 1.28 km)</t>
  </si>
  <si>
    <t>165.</t>
  </si>
  <si>
    <t>Pašvaldības ceļa “Janīni-Galdnieki” infrastruktūras uzlabošana</t>
  </si>
  <si>
    <t>Uzlabota ceļa Nr.C100224700782 kvalitāte (ceļa posma pārbūve, 0.150 - 0.240 km)</t>
  </si>
  <si>
    <t>166.</t>
  </si>
  <si>
    <t>CIS-181</t>
  </si>
  <si>
    <t xml:space="preserve">Kalupes pagasta ceļu infrastruktūras uzlabošana
</t>
  </si>
  <si>
    <t>167.</t>
  </si>
  <si>
    <t>CIS-181/1</t>
  </si>
  <si>
    <t>Pašvaldības ceļa "Ūda-Sleiži" infrastruktūras uzlabošana</t>
  </si>
  <si>
    <t>168.</t>
  </si>
  <si>
    <t>Pašvaldības ceļa "Baltmuiža-Andrijova" infrastruktūras uzlabošana</t>
  </si>
  <si>
    <t>169.</t>
  </si>
  <si>
    <t>Pašvaldības ceļa "Baltmuiža-Baltaiskrogs" infrastruktūras uzlabošana</t>
  </si>
  <si>
    <t>170.</t>
  </si>
  <si>
    <t>Pašvaldības ceļa "Baltmuiža-Plaudiņi" infrastruktūras uzlabošana</t>
  </si>
  <si>
    <t>171.</t>
  </si>
  <si>
    <t xml:space="preserve">Pašvaldības ceļa Nr. 62-57 "Pramanišķi-Ūda" atjaunošana </t>
  </si>
  <si>
    <t>Uzlabota ceļa kvalitāte (seguma atjaunošana, 0.400 km)</t>
  </si>
  <si>
    <t>ANPCA</t>
  </si>
  <si>
    <t>172.</t>
  </si>
  <si>
    <t>Pašvaldības ceļa "Stūrīši-Pudāni-Logocki" infrastruktūras uzlabošana</t>
  </si>
  <si>
    <t>173.</t>
  </si>
  <si>
    <t>Pašvaldības ceļa "Dienvidu iela " un ceļu "Dienvidu iela-Baltači" infrastruktūras uzlabošana</t>
  </si>
  <si>
    <t>174.</t>
  </si>
  <si>
    <t>CIS-182</t>
  </si>
  <si>
    <t xml:space="preserve">Laucesas pagasta ceļu infrastruktūras uzlabošana
</t>
  </si>
  <si>
    <t>175.</t>
  </si>
  <si>
    <t>Augšdaugavas novada pašvaldības Upes ielas Maļutkos, Laucesas pagastā pārbūve</t>
  </si>
  <si>
    <t>Laucesas pagasts</t>
  </si>
  <si>
    <t>Uzlabota ceļa Nr.D100224401206 kvalitāte (melnā seguma atjaunošana, 5391 m2)</t>
  </si>
  <si>
    <t>176.</t>
  </si>
  <si>
    <t>Pašvaldības ceļa "Krustceļi-Liginišķi" infrastruktūras uzlabošana</t>
  </si>
  <si>
    <t>Uzlabota ceļa Nr.C100224900845 kvalitāte (ceļa virsmas atjaunošana, 0.96 km)</t>
  </si>
  <si>
    <t>177.</t>
  </si>
  <si>
    <t xml:space="preserve">Pašvaldības ceļa Nr.64-24 "Braslavas ceļš- Seiļi -Krustceļi" atjaunošana </t>
  </si>
  <si>
    <t>Uzlabota ceļa kvalitāte (seguma atjaunošana, 1.6 km)</t>
  </si>
  <si>
    <t>178.</t>
  </si>
  <si>
    <t>Pašvaldības ceļa "Jaunā iela - Strautmaļi " infrastruktūras uzlabošana</t>
  </si>
  <si>
    <t xml:space="preserve">Uzlabota ceļa Nr.B100224900435 kvalitāte (ceļa seguma atjaunošana, 0.00-0.390 km) </t>
  </si>
  <si>
    <t>179.</t>
  </si>
  <si>
    <t>Pašvaldības ceļa "P68 - Seili -Krustceļi " infrastruktūras uzlabošana</t>
  </si>
  <si>
    <t xml:space="preserve">Uzlabota ceļa Nr.B100224900429 kvalitāte (melnā seguma atjaunošana, 1.64 km) </t>
  </si>
  <si>
    <t>180.</t>
  </si>
  <si>
    <t>CIS-189</t>
  </si>
  <si>
    <t xml:space="preserve">Līksnas pagasta ceļu infrastruktūras uzlabošana
</t>
  </si>
  <si>
    <t>181.</t>
  </si>
  <si>
    <t>Pašvaldības ceļa "Gančevski-Baraviki" infrastruktūras uzlabošana</t>
  </si>
  <si>
    <t>Uzlabota ceļa Nr.A100225000135 kvalitāte (grants seguma atjaunošana, caurteku nostiprināšana, 0.45 km)</t>
  </si>
  <si>
    <t>182.</t>
  </si>
  <si>
    <t xml:space="preserve">Pašvaldības ceļa Nr. 68-5 "Mīšteļi-Baraviki" atjaunošana </t>
  </si>
  <si>
    <t>Uzlabota ceļa kvalitāte (grants seguma atjaunošana, 1.52 km)</t>
  </si>
  <si>
    <t>183.</t>
  </si>
  <si>
    <t xml:space="preserve">Pašvaldības ceļa Nr. 68-28 "Līksna-Vaikuļāni" atjaunošana </t>
  </si>
  <si>
    <t>Uzlabota ceļa kvalitāte (grants seguma atjaunošana, 0.37 km)</t>
  </si>
  <si>
    <t>184.</t>
  </si>
  <si>
    <t>CIS-189/4</t>
  </si>
  <si>
    <t>Pašvaldības ceļa "Ļūbaste-Ļūbaste" infrastruktūras uzlabošana</t>
  </si>
  <si>
    <t>Uzlabota ceļa Nr.A100225000149 kvalitāte (seguma atjaunošana,  0.000-0.700 km )</t>
  </si>
  <si>
    <t>185.</t>
  </si>
  <si>
    <t>Līksnas ciema pašvaldības ceļa "Krasta iela" infrastruktūras uzlabošana</t>
  </si>
  <si>
    <t>Uzlabota ceļa Nr.D100225001262 kvalitāte (seguma atjaunošana, 1.080 km)</t>
  </si>
  <si>
    <t>186.</t>
  </si>
  <si>
    <t>Pašvaldības ceļa "Kalnišķi - Siena miltu kalte" infrastruktūras uzlabošana</t>
  </si>
  <si>
    <t>Uzlabota ceļa Nr.A100225000138 kvalitāte (seguma atjaunošana, grāvju tīrīšana, caurtekas izbūve, 0.980 km)</t>
  </si>
  <si>
    <t>187.</t>
  </si>
  <si>
    <t xml:space="preserve">Pašvaldības ceļa “Aužguļāni - Tilti”  infrastruktūras uzlabošana </t>
  </si>
  <si>
    <t>Uzlabota ceļa Nr.A100225000146 kvalitāte (garnts seguma atjaunošana, caurtekas nomaiņa, 1.370 km)</t>
  </si>
  <si>
    <t>188.</t>
  </si>
  <si>
    <t>CIS-189/8</t>
  </si>
  <si>
    <t xml:space="preserve">Pašvaldības ceļa “Sterikāni -Borski”  infrastruktūras uzlabošana </t>
  </si>
  <si>
    <t>Uzlabota ceļa Nr.A100225000141 kvalitāte (garnts seguma atjaunošana, caurtekas nomaiņa, 0.200 - 0.600km)</t>
  </si>
  <si>
    <t>189.</t>
  </si>
  <si>
    <t xml:space="preserve">Pašvaldības ceļa “Sterikāni - Ķirupe”  infrastruktūras uzlabošana </t>
  </si>
  <si>
    <t>Uzlabota ceļa Nr.B100225000442 kvalitāte (garnts seguma atjaunošana, caurtekas nomaiņa, 0.000 - 0.700km)</t>
  </si>
  <si>
    <t>190.</t>
  </si>
  <si>
    <t>CIS-189/10</t>
  </si>
  <si>
    <t xml:space="preserve">Pašvaldības ceļa “Kudeiki -Ķirupe”  infrastruktūras uzlabošana </t>
  </si>
  <si>
    <t>Uzlabota ceļa Nr.A100225000137 kvalitāte (garnts seguma atjaunošana, 0.000 - 0.900km)</t>
  </si>
  <si>
    <t>191.</t>
  </si>
  <si>
    <t>CIS-189/11</t>
  </si>
  <si>
    <t xml:space="preserve">Pašvaldības ceļa “Jukši - Vaboles mežs”  infrastruktūras uzlabošana </t>
  </si>
  <si>
    <t>Uzlabota ceļa Nr.A100225000139 kvalitāte (garnts seguma atjaunošana, 0.400 - 0.700km)</t>
  </si>
  <si>
    <t>192.</t>
  </si>
  <si>
    <t>CIS-189/12</t>
  </si>
  <si>
    <t xml:space="preserve">Pašvaldības ceļa “Rimši - Patmaļu kapi ”  infrastruktūras uzlabošana </t>
  </si>
  <si>
    <t>Uzlabota ceļa Nr.C100225000878 kvalitāte (garnts seguma atjaunošana, 0.00 - 0.500km)</t>
  </si>
  <si>
    <t>193.</t>
  </si>
  <si>
    <t>CIS-189/13</t>
  </si>
  <si>
    <t xml:space="preserve">Pašvaldības ceļa “V713 - Vaikuļānu kapi”  infrastruktūras uzlabošana </t>
  </si>
  <si>
    <t>Uzlabota ceļa Nr.B100225000445 kvalitāte (garnts seguma atjaunošana, 0.00 - 0.440km)</t>
  </si>
  <si>
    <t>194.</t>
  </si>
  <si>
    <t>CIS-190</t>
  </si>
  <si>
    <t xml:space="preserve">Maļinovas pagasta ceļu infrastruktūras uzlabošana
</t>
  </si>
  <si>
    <t>195.</t>
  </si>
  <si>
    <t>Pašvaldības ceļa “Valsts ceļš – Darbnīcas" infrastruktūras uzlabošana</t>
  </si>
  <si>
    <t>Uzlabota ceļa Nr. A100225100156 kvalitāte (asfalta seguma izbūve, 0.97 km)</t>
  </si>
  <si>
    <t>196.</t>
  </si>
  <si>
    <t>Gājēju ietves ierīkošana Maļinovas ciemā</t>
  </si>
  <si>
    <t>Ierīkota gājēju ietve. Uzlabota gājēju drošība (asfalta segums, 195 kv.m)</t>
  </si>
  <si>
    <t>197.</t>
  </si>
  <si>
    <t>Pašvaldības ceļa “Vasiļova -Puriņi- Dzelzceļš" infrastruktūras uzlabošana</t>
  </si>
  <si>
    <t>Uzlabota ceļa Nr.A100225100162 kvalitāte (grants seguma atjaunošana, 2.1 km)</t>
  </si>
  <si>
    <t>198.</t>
  </si>
  <si>
    <t>CIS-205</t>
  </si>
  <si>
    <t xml:space="preserve">Medumu pagasta ceļu infrastruktūras uzlabošana
</t>
  </si>
  <si>
    <t>199.</t>
  </si>
  <si>
    <t>Pašvaldības ceļa "A13 Šosēja-Lāčplēši" infrastruktūras uzlabošana</t>
  </si>
  <si>
    <t>Uzlabota ceļa Nr.A100225200178 kvalitāte (grants segums, caurtekas nomaiņa, grāvju izveidošana, 2.74 km)</t>
  </si>
  <si>
    <t>200.</t>
  </si>
  <si>
    <t>Pašvaldības ceļa "Ziedoņi 2 – Dzēņi" infrastruktūras uzlabošana</t>
  </si>
  <si>
    <t>Uzlabota ceļa Nr.A100225200176 kvalitāte (grants segums, caurtekas nomaiņa, 7.86 km)</t>
  </si>
  <si>
    <t>201.</t>
  </si>
  <si>
    <t>Pašvaldības ceļa "Ziedoņi - Kūdras" infrastruktūras uzlabošana</t>
  </si>
  <si>
    <t>Uzlabota ceļa Nr.A100225200174 kvalitāte (grants seguma atjaunošana, caurteku uzsādīšana, 5.13 km)</t>
  </si>
  <si>
    <t>202.</t>
  </si>
  <si>
    <t>CIS-191</t>
  </si>
  <si>
    <t xml:space="preserve">Naujenes pagasta ceļu infrastruktūras uzlabošana
</t>
  </si>
  <si>
    <t>203.</t>
  </si>
  <si>
    <t>Augšdaugavas novada pašvaldības ceļa Nr.74-10 “Teivāni-Krauja” Naujenes pagastā pārbūve</t>
  </si>
  <si>
    <t>Uzlabota ielas kvalitāte (melnā seguma izbūve, 1.131 km)</t>
  </si>
  <si>
    <t>204.</t>
  </si>
  <si>
    <t>Kraujas ciema Daugavas ielas posma infrastruktūras uzlabošana</t>
  </si>
  <si>
    <t>Uzlabota ceļa Nr. D100225301292 kvalitāte (melnā seguma atjaunošana posmā no dz. mājas Nr.32 līdz dz. mājai Nr.26)</t>
  </si>
  <si>
    <t>205.</t>
  </si>
  <si>
    <t>CIS-191/3</t>
  </si>
  <si>
    <t>Pašvaldības ceļa "Sargelišķi- Slutišķi-Markova" infrastruktūras uzlabošana</t>
  </si>
  <si>
    <t>Uzlabota ceļa Nr. B100225300473 kvalitāte (ceļa klātnes, sāngrāvju, nobrauktuvju atjaunošana, 2.20 km)</t>
  </si>
  <si>
    <t>206.</t>
  </si>
  <si>
    <t>Augšdaugavas novada pašvaldības 18.novembra iela Vecstropos , Naujenes pagastā pārbūve</t>
  </si>
  <si>
    <t>Uzlabota ielas kvalitāte (melnā seguma atjaunošana, stāvlaukumu ierīkošana, gājēju ietvju un ielu apgaismojuma pārbūve pie mājām 388,390,394,392,396,398)</t>
  </si>
  <si>
    <t>207.</t>
  </si>
  <si>
    <t>Kraujas ciema Daugavas ielas posma un Meža ielas posma infrastruktūras uzlabošana</t>
  </si>
  <si>
    <t>Uzlabota ceļu Nr. D100225301292 un Nr.D100225301285 kvalitāte (melnā seguma atjaunošana, stāvlaukumu ierīkošana, gājēju ietvju un ielu apgaismojuma pārbūve Daugavas ielas posmā pie dz. mājas Nr.17,19 un 21 un Meža ielas 4 un 6 posmā)</t>
  </si>
  <si>
    <t>208.</t>
  </si>
  <si>
    <t>Pašvaldības ceļa "Gribusti - Cirši" un ceļa "Zastenki- Teivāni" infrastruktūras uzlabošana</t>
  </si>
  <si>
    <t>Uzlabota ceļa Nr. A100225300184 kvalitāte (ceļa klātnes un nobrauktuvju atjaunošana: ceļā "Gribusti - Cirši"- 1.65 km; ceļā "Zastenki- Teivāni" - 2 km)</t>
  </si>
  <si>
    <t>CIS-191/08</t>
  </si>
  <si>
    <t>Gājēju tiltu ierīkošana pāri valsts nozīmes ūdensnotekai Strope</t>
  </si>
  <si>
    <t>Ierīkots gājēju tilts pāri valsts nozīmes ūdensnotekai Strope. Atjaunota blīvas apbūves areālu pieejamība un saikne</t>
  </si>
  <si>
    <t>209.</t>
  </si>
  <si>
    <t>CIS-192</t>
  </si>
  <si>
    <t xml:space="preserve">Nīcgales pagasta ceļu infrastruktūras uzlabošana
</t>
  </si>
  <si>
    <t>210.</t>
  </si>
  <si>
    <t>Nīcgales ciema pašvaldības ceļa "Skolas iela" 11/13 posma infrastruktūras uzlabošana</t>
  </si>
  <si>
    <t>211.</t>
  </si>
  <si>
    <t xml:space="preserve">Pašvaldības ceļa “Noras - Daugava” atjaunošana </t>
  </si>
  <si>
    <t>212.</t>
  </si>
  <si>
    <t xml:space="preserve">Pašvaldības ceļa "Valsts autoceļš – z/s Medņi" atjaunošana </t>
  </si>
  <si>
    <t>213.</t>
  </si>
  <si>
    <t xml:space="preserve">Pašvaldības ceļa "Jaunā sādža-Krievi" atjaunošana </t>
  </si>
  <si>
    <t>Uzlabota ceļa Nr.C100225400941 kvalitāte (ceļa atjaunošanas darbi, 0.52 km)</t>
  </si>
  <si>
    <t>214.</t>
  </si>
  <si>
    <t>CIS-193</t>
  </si>
  <si>
    <t xml:space="preserve">Pilskalnes pagasta ceļu infrastruktūras uzlabošana
</t>
  </si>
  <si>
    <t>215.</t>
  </si>
  <si>
    <t>CIS-193/1</t>
  </si>
  <si>
    <t>Pašvaldības ceļa "Tutāni-Padomnieki" infrastruktūras uzlabošana</t>
  </si>
  <si>
    <t>Pilskalnes pagasts</t>
  </si>
  <si>
    <t>216.</t>
  </si>
  <si>
    <t>Pašvaldības ceļa "Zeltkalni - Upmalieši" infrastruktūras uzlabošana</t>
  </si>
  <si>
    <t>Uzlabota ceļa Nr.B100225500538 kvalitāte (grants seguma atjaunošana, sāngrāvju rakšana, nomaļu grunts uzauguma noņemšana, 0.500 km)</t>
  </si>
  <si>
    <t>217.</t>
  </si>
  <si>
    <t xml:space="preserve">Pilskalnes ciema pašvaldības ceļa "Parka iela" infrastruktūras uzlabošana </t>
  </si>
  <si>
    <t>Uzlabota ceļa Nr.D100225501332 kvalitāte (asfalta seguma atjaunošana, 0.150 km)</t>
  </si>
  <si>
    <t>218.</t>
  </si>
  <si>
    <t>CIS-193/4</t>
  </si>
  <si>
    <t>Pašvaldības ceļa "Baltceri - Uzkalnini" infrastruktūras uzlabošana</t>
  </si>
  <si>
    <t>Uzlabota ceļa Nr.B100225500529 kvalitāte (grants seguma atjaunošana, caurteku ievietošana, nomaļu grunts uzaugumu noņemšana, 3 km)</t>
  </si>
  <si>
    <t>219.</t>
  </si>
  <si>
    <t>CIS-193/5</t>
  </si>
  <si>
    <t>Pašvaldības ceļa "Mazozolini-Ludvigova" infrastruktūras uzlabošana</t>
  </si>
  <si>
    <t>Uzlabota ceļa Nr.B100225500537 kvalitāte (grants seguma atjaunošana, caurteku ievietošana, nomaļu grunts uzaugumu noņemšana, 2 km)</t>
  </si>
  <si>
    <t>220.</t>
  </si>
  <si>
    <t>221.</t>
  </si>
  <si>
    <t>CIS-194</t>
  </si>
  <si>
    <t xml:space="preserve">Salienas pagasta ceļu infrastruktūras uzlabošana
</t>
  </si>
  <si>
    <t>222.</t>
  </si>
  <si>
    <t>Pašvaldības ceļa "Riteņi-Serenieši-Vecpikuļi" infrastruktūras uzlabošana</t>
  </si>
  <si>
    <t>Salienas pagasts</t>
  </si>
  <si>
    <t>223.</t>
  </si>
  <si>
    <t>Pašvaldības ceļa "Saliena -Gaveitiški- Ieviņi" infrastruktūras uzlabošana</t>
  </si>
  <si>
    <t>Uzlabota ceļa Nr.A100225700208 kvalitāte (ceļa seguma remonts, nomaļu un grāvju veidošana)</t>
  </si>
  <si>
    <t>224.</t>
  </si>
  <si>
    <t>Pašvaldības ceļa "Misiņi-Saliena" infrastruktūras uzlabošana</t>
  </si>
  <si>
    <t>Uzlabota ceļa Nr.A100225700207 kvalitāte (ceļa seguma remonts, nomaļu un grāvju veidošana)</t>
  </si>
  <si>
    <t>225.</t>
  </si>
  <si>
    <t>CIS-195</t>
  </si>
  <si>
    <t xml:space="preserve">Šēderes pagasta ceļu infrastruktūras uzlabošana
</t>
  </si>
  <si>
    <t>226.</t>
  </si>
  <si>
    <t>Šēderes ciema pašvaldības ceļa "Centra iela" infrastruktūras uzlabošana</t>
  </si>
  <si>
    <t>Šēderes pagasts</t>
  </si>
  <si>
    <t>Uzlabota ceļa Nr.D100226001371 kvalitāte (asfalta seguma atjaunošana, 0.595 km)</t>
  </si>
  <si>
    <t>227.</t>
  </si>
  <si>
    <t>Pašvaldības ceļa "Šēdere-Raudas mežs" infrastruktūras uzlabošana</t>
  </si>
  <si>
    <t>228.</t>
  </si>
  <si>
    <t>CIS-206</t>
  </si>
  <si>
    <t xml:space="preserve">Skrudalienas pagasta ceļu infrastruktūras uzlabošana
</t>
  </si>
  <si>
    <t>229.</t>
  </si>
  <si>
    <t>Silenes ciema pašvaldības ceļa "Abiteļu iela" posma infrastruktūras uzlabošana</t>
  </si>
  <si>
    <t xml:space="preserve">Uzlabota ceļa Nr.D100225801346 kvalitāte (asfaltbetona seguma izbūve, 0.300- 0.786 km) </t>
  </si>
  <si>
    <t>230.</t>
  </si>
  <si>
    <t>Silenes ciema pašvaldības ceļa "Mazā iela" posma infrastruktūras uzlabošana</t>
  </si>
  <si>
    <t xml:space="preserve">Uzlabota ceļa Nr.D100225801351 kvalitāte (asfalta seguma atjaunošana, 0.00 – 0.223 km) </t>
  </si>
  <si>
    <t>231.</t>
  </si>
  <si>
    <t xml:space="preserve">Pašvaldības ceļa "Skrudaliena -Vārpene" posma infrastruktūras uzlabošana
  </t>
  </si>
  <si>
    <t>Uzlabota ceļa Nr.A100225800224 kvalitāte (seguma uzlabošana, bedrīšu remonts, 0.660-1.850)</t>
  </si>
  <si>
    <t>232.</t>
  </si>
  <si>
    <t>Pašvaldības ceļa "Salmonovka-Skrudaliena"  
posma uzlabošana</t>
  </si>
  <si>
    <t>Uzlabota ceļa Nr.A100225800222 kvalitāte (grants seguma uzlabošana, 0.000- 1.440 km)</t>
  </si>
  <si>
    <t>233.</t>
  </si>
  <si>
    <t>Pašvaldības ceļa "Bruņene – Birznieki"  
posma uzlabošana</t>
  </si>
  <si>
    <t>Uzlabota ceļa Nr.A100225800222 kvalitāte (grants seguma izbūve, 0.000- 0.970 km)</t>
  </si>
  <si>
    <t>234.</t>
  </si>
  <si>
    <t>CIS-196</t>
  </si>
  <si>
    <t xml:space="preserve">Subates un Prodes pagasta ceļu infrastruktūras uzlabošana
</t>
  </si>
  <si>
    <t>235.</t>
  </si>
  <si>
    <t>Subates pilsētas 1.maija ielas infrastruktūras uzlabošana</t>
  </si>
  <si>
    <t>Uzlabota ielas Nr.D100222101152 kvalitāte (asfalta seguma ierīkošana, 0.498 km)</t>
  </si>
  <si>
    <t>236.</t>
  </si>
  <si>
    <t>Subates pilsētas Ilūkstes ielas infrastruktūras uzlabošana</t>
  </si>
  <si>
    <t>Uzlabota ielas Nr.D100222101142 kvalitāte (grants seguma atjaunošana, grāvju izveidošana, 0.00-0.940km)</t>
  </si>
  <si>
    <t>237.</t>
  </si>
  <si>
    <t>Pašvaldības ceļa Kaijas-Sudrabiņi infrastruktūras uzlabošana</t>
  </si>
  <si>
    <t>Prodes pagasts</t>
  </si>
  <si>
    <t>Uzlabota ceļa Nr.C100225600974 kvalitāte (grants segum izbūve, 0,00-0,39 km)</t>
  </si>
  <si>
    <t>238.</t>
  </si>
  <si>
    <t>Pašvaldības ceļa Darbnīcas -Ziediņi infrastruktūras uzlabošana</t>
  </si>
  <si>
    <t>Uzlabota ceļa Nr.B100225600552 kvalitāte (grants seguma izbūve, 0.33-0.77 km)</t>
  </si>
  <si>
    <t>239.</t>
  </si>
  <si>
    <t>Pašvaldības ceļa "Lejaslapenieki-Eglaines pagasts" infrastruktūras uzlabošana</t>
  </si>
  <si>
    <t>Uzlabota ceļa Nr.B100225600555 kvalitāte (grants seguma atjaunošana (selektīvi), sāngrāvju atjaunošana)</t>
  </si>
  <si>
    <t>240.</t>
  </si>
  <si>
    <t>CIS-197</t>
  </si>
  <si>
    <t xml:space="preserve">Sventes pagasta ceļu infrastruktūras uzlabošana
</t>
  </si>
  <si>
    <t>241.</t>
  </si>
  <si>
    <t>Pašvaldības ceļa “Vijolītes - Sventes ezerkrasti” infrastruktūras uzlabošana</t>
  </si>
  <si>
    <t>Uzlabota ceļa Nr. A100225900260 kvalitāte (melna seguma atjaunošana, ūdensnovadgrāvju sistēmas un caurteku atjaunošana, 2.28 km)</t>
  </si>
  <si>
    <t>242.</t>
  </si>
  <si>
    <t>Pašvaldības ceļa Nr. 88-46 "Draudziņi-Egļukalns" uzlabošana</t>
  </si>
  <si>
    <t>Uzlabota ceļa kvalitāte (grants/ melnā seguma izbūve)</t>
  </si>
  <si>
    <t>243.</t>
  </si>
  <si>
    <t>Pašvaldības ceļa ‘’Svente – Gulbji’’ infrastruktūras uzlabošana</t>
  </si>
  <si>
    <t>Uzlabota ceļa Nr. A100225900255 kvalitāte (cietā seguma izbūve, 6.2 km)</t>
  </si>
  <si>
    <t>244.</t>
  </si>
  <si>
    <t>CIS-197/4</t>
  </si>
  <si>
    <t>Pašvaldības ceļa “Bangas - Rožlauki” infrastruktūras uzlabošana</t>
  </si>
  <si>
    <t>245.</t>
  </si>
  <si>
    <t>Pašvaldības ceļa “Alejas iela” infrastruktūras uzlabošana</t>
  </si>
  <si>
    <t>246.</t>
  </si>
  <si>
    <t>CIS-198</t>
  </si>
  <si>
    <t xml:space="preserve">Tabores  pagasta ceļu infrastruktūras uzlabošana
</t>
  </si>
  <si>
    <t>247.</t>
  </si>
  <si>
    <t>Tabores pagasts</t>
  </si>
  <si>
    <t>248.</t>
  </si>
  <si>
    <t>Pašvaldības ceļa Nr. 92-02 "Tabore–Kovališķi-Osinovka" infrastruktūras uzlabošana</t>
  </si>
  <si>
    <t>Uzlabota ceļa kvalitāte (grants seguma atjaunošana, caurteku nomaiņa, nobrauktuvju seguma atjaunošana, 4.03 km)</t>
  </si>
  <si>
    <t>249.</t>
  </si>
  <si>
    <t>250.</t>
  </si>
  <si>
    <t xml:space="preserve">Pašvaldības ceļa "Medņi-Sviklišķi" infrastruktūras uzlabošana </t>
  </si>
  <si>
    <t>Uzlabota ceļa Nr. A100226100273 kvalitāte (grants seguma un caurteku atjaunošana, grāvmalu tīrīšana, 1.27km)</t>
  </si>
  <si>
    <t>251.</t>
  </si>
  <si>
    <t xml:space="preserve">Pašvaldības ceļa "Lasenberga-Skaistas " infrastruktūras uzlabošana </t>
  </si>
  <si>
    <t>Uzlabota ceļa Nr. A100226100281 kvalitāte (grants seguma atjaunošana, grāvmalu tīrīšana, 0.6-0.75; 0.9-11.5; 1.2-1.4 km)</t>
  </si>
  <si>
    <t>252.</t>
  </si>
  <si>
    <t xml:space="preserve">Pašvaldības ceļa "Kuhariški-Skaistas" infrastruktūras uzlabošana </t>
  </si>
  <si>
    <t>253.</t>
  </si>
  <si>
    <t>CIS-199</t>
  </si>
  <si>
    <t xml:space="preserve">Vaboles  pagasta ceļu infrastruktūras uzlabošana
</t>
  </si>
  <si>
    <t>254.</t>
  </si>
  <si>
    <t xml:space="preserve">Pašvaldības ceļa "Lielceļš – Priedes – Sloboda - Lielceļš" infrastruktūras uzlabošana </t>
  </si>
  <si>
    <t>Vaboles pagasts</t>
  </si>
  <si>
    <t>Uzlabota ceļa Nr.B100226200589 kvalitāte (grants seguma atjaunošana, 0.00-0.20 km)</t>
  </si>
  <si>
    <t>255.</t>
  </si>
  <si>
    <t xml:space="preserve">Pašvaldības ceļa "Mukānu p. – Liepu Mukāni" infrastruktūras uzlabošana </t>
  </si>
  <si>
    <t>Uzlabota ceļa Nr.B100226200582 kvalitāte (grants seguma atjaunošana, sāngrāvju tīrīšana, profila atjaumošana, 0.00-1.28 km)</t>
  </si>
  <si>
    <t>256.</t>
  </si>
  <si>
    <t xml:space="preserve">Pašvaldības ceļa "Krogasēta-Asaisstūris" infrastruktūras uzlabošana </t>
  </si>
  <si>
    <t>Uzlabota ceļa Nr.A100226200288 kvalitāte (grants seguma un caurteku atjaunošana, sāngrāvju tīrīšana, profila atjaunošana, 1.6-2.8 km)</t>
  </si>
  <si>
    <t>257.</t>
  </si>
  <si>
    <t xml:space="preserve">Pašvaldības ceļa "Plociņi - Vaideri" infrastruktūras uzlabošana </t>
  </si>
  <si>
    <t>Uzlabota ceļa Nr.B10022620058 kvalitāte (grants seguma un caurtekas atjaunošana, sāngrāvju tīrīšana, 0.00-1.50 km)</t>
  </si>
  <si>
    <t>258.</t>
  </si>
  <si>
    <t>259.</t>
  </si>
  <si>
    <t xml:space="preserve">Pašvaldības ceļa "Kapsēta - Valsts meži" infrastruktūras uzlabošana </t>
  </si>
  <si>
    <t>Uzlabota ceļa Nr.A100226200301 kvalitāte (grants seguma atjaunošana, sāngrāvju atjaunošana, 0.00-1.23 km)</t>
  </si>
  <si>
    <t>260.</t>
  </si>
  <si>
    <t xml:space="preserve">Pašvaldības ceļa "Kucini - V.Pokšāns" infrastruktūras uzlabošana </t>
  </si>
  <si>
    <t>Uzlabota ceļa Nr.B100226200584 kvalitāte (grants seguma atjaunošana, 0.00-1.02 km)</t>
  </si>
  <si>
    <t>261.</t>
  </si>
  <si>
    <t xml:space="preserve">Pašvaldības ceļa "Motivānu ferma - kapsēta" infrastruktūras uzlabošana </t>
  </si>
  <si>
    <t>Uzlabota ceļa Nr.B100226200586 kvalitāte (grants seguma un sāngrāvju atjaunošana, 0.000-0.89 km)</t>
  </si>
  <si>
    <t>262.</t>
  </si>
  <si>
    <t xml:space="preserve">Pašvaldības ceļa "Vaboles stacija - Aizbalti - Pudāni - Mukāni" infrastruktūras uzlabošana </t>
  </si>
  <si>
    <t>Uzlabota ceļa Nr.A100226200289 kvalitāte (grants seguma un sāngrāvju atjaunošana, 5.05-5.57 km)</t>
  </si>
  <si>
    <t>263.</t>
  </si>
  <si>
    <t>CIS-207</t>
  </si>
  <si>
    <t xml:space="preserve">Vesalienas pagasta ceļu infrastruktūras uzlabošana
</t>
  </si>
  <si>
    <t>264.</t>
  </si>
  <si>
    <t xml:space="preserve">Pašvaldības ceļa "Celtnieši-Tartaks" infrastruktūras uzlabošana </t>
  </si>
  <si>
    <t>Vecsalienas pagasts</t>
  </si>
  <si>
    <t>Uzlabota ceļa Nr.A100226300310 kvalitāte (ceļa seguma remonts)</t>
  </si>
  <si>
    <t>265.</t>
  </si>
  <si>
    <t>CIS-200</t>
  </si>
  <si>
    <t xml:space="preserve">Višķu  pagasta ceļu infrastruktūras uzlabošana
</t>
  </si>
  <si>
    <t>266.</t>
  </si>
  <si>
    <t>CIS-200/2</t>
  </si>
  <si>
    <t xml:space="preserve">Pašvaldības ceļa "Antāni- Vīgantu ciems" infrastruktūras uzlabošana
</t>
  </si>
  <si>
    <t>Uzlabota ceļa Nr.B100226400605 kvalitāte (grants seguma atjaunošana, grāvmalu tīrīšana, 3.64 km)</t>
  </si>
  <si>
    <t>267.</t>
  </si>
  <si>
    <t>CIS-200/3</t>
  </si>
  <si>
    <t>Pašvaldības ceļa "Daniševka-Gaju ciems- Kebži" infrastruktūras uzlabošana</t>
  </si>
  <si>
    <t>Uzlabota ceļa Nr.B100226400600 kvalitāte (grants seguma atjaunošana, grāvmalu tīrīšana, 2.77 km)</t>
  </si>
  <si>
    <t>268.</t>
  </si>
  <si>
    <t>Uzlabota ceļu kvalitāte (asfalta seguma izbūve)</t>
  </si>
  <si>
    <t>269.</t>
  </si>
  <si>
    <t>Špoģu ciema pašvaldības ceļa "Skolotāju iela" infrastruktūras uzlabošana</t>
  </si>
  <si>
    <t>Uzlabota ceļa Nr.D100226401383 kvalitāte (asfalta seguma izbūve un stāvlaukumu izveide)</t>
  </si>
  <si>
    <t>270.</t>
  </si>
  <si>
    <t>Špoģu ciema pašvaldības ceļa "Jaunatnes iela" infrastruktūras uzlabošana</t>
  </si>
  <si>
    <t>Uzlabota ceļa Nr.D100226401395 kvalitāte (ceļa seguma uzlabošana)</t>
  </si>
  <si>
    <t>271.</t>
  </si>
  <si>
    <t xml:space="preserve">Tilta pārbūve. Uzlabota transporta infrastruktūras kvalitāte, satiksmes drošība un mobilitātes iespējas. </t>
  </si>
  <si>
    <t>272.</t>
  </si>
  <si>
    <t>CIS-202</t>
  </si>
  <si>
    <t>Minču tilta atjaunošana pašvaldības ceļā Liepziedi-Vaunagi-Sosnovka</t>
  </si>
  <si>
    <t xml:space="preserve">Tilta atjaunošana. Uzlabota transporta infrastruktūras kvalitāte, satiksmes drošība un mobilitātes iespējas. </t>
  </si>
  <si>
    <t>Bebrenes apvienības pārvalde</t>
  </si>
  <si>
    <t>273.</t>
  </si>
  <si>
    <t>CIS-203</t>
  </si>
  <si>
    <t>Tilta pārbūve Dubnas ciema Sporta ielā</t>
  </si>
  <si>
    <t xml:space="preserve">Tilta pārbūve pāri Medupei. Uzlabota transporta infrastruktūras kvalitāte, satiksmes drošība un mobilitātes iespējas. </t>
  </si>
  <si>
    <t>274.</t>
  </si>
  <si>
    <t>CIS-204</t>
  </si>
  <si>
    <t>Tilta pārbūve pašvaldības ceļā Nr. c.Ļūbaste - Ļūbaste (68-33)</t>
  </si>
  <si>
    <t>Līksnas apvienības pārvalde</t>
  </si>
  <si>
    <t>275.</t>
  </si>
  <si>
    <t>CIS-208</t>
  </si>
  <si>
    <t xml:space="preserve">Lietavu bojāto pašvaldības autoceļu posmu atjaunošana
</t>
  </si>
  <si>
    <t>Atjaunoti autoceļu posmi pēc 2025.gada vasaras lietavu izraisītajiem postījumiem. Atjaunota autoceļu funkcionalitāte.</t>
  </si>
  <si>
    <t>276.</t>
  </si>
  <si>
    <t>CIS-208/001</t>
  </si>
  <si>
    <t xml:space="preserve">Pašvaldības autoceļa Nr.A10022400001 Ambeļi - Graiži posma atjaunošana
</t>
  </si>
  <si>
    <t xml:space="preserve">Atjaunots autoceļa posms. </t>
  </si>
  <si>
    <t>277.</t>
  </si>
  <si>
    <t>CIS-208/002</t>
  </si>
  <si>
    <t xml:space="preserve">Pašvaldības autoceļa Nr.A10022400002 Ambeļi - Jaunaiskrūgs posma atjaunošana
</t>
  </si>
  <si>
    <t>278.</t>
  </si>
  <si>
    <t>CIS-208/003</t>
  </si>
  <si>
    <t xml:space="preserve">Pašvaldības autoceļa Nr.B100224000327 Ambeļi - Ragačovka posma atjaunošana
</t>
  </si>
  <si>
    <t>279.</t>
  </si>
  <si>
    <t>CIS-208/004</t>
  </si>
  <si>
    <t xml:space="preserve">Pašvaldības autoceļa Nr.C1002244000611 Augškalne - Škute - Aglonas pag. posma atjaunošana
</t>
  </si>
  <si>
    <t>280.</t>
  </si>
  <si>
    <t>CIS-208/005</t>
  </si>
  <si>
    <t xml:space="preserve">Pašvaldības autoceļa Nr.A1002244000004 Mīžusāta - Lauku Ļāperi posma atjaunošana
</t>
  </si>
  <si>
    <t>281.</t>
  </si>
  <si>
    <t>CIS-208/006</t>
  </si>
  <si>
    <t xml:space="preserve">Pašvaldības autoceļa Nr.B200224100339 Miltu cehs – Ķetrani posma atjaunošana
</t>
  </si>
  <si>
    <t>282.</t>
  </si>
  <si>
    <t>CIS-208/007</t>
  </si>
  <si>
    <t xml:space="preserve">Pašvaldības autoceļa Nr.B100224100337 Braunas - Grendzes posma atjaunošana
</t>
  </si>
  <si>
    <t>283.</t>
  </si>
  <si>
    <t>CIS-208/008</t>
  </si>
  <si>
    <t xml:space="preserve">Pašvaldības autoceļa Nr.B100224100342 Zeltiņi – Užuļi posma atjaunošana
</t>
  </si>
  <si>
    <t>284.</t>
  </si>
  <si>
    <t>CIS-208/009</t>
  </si>
  <si>
    <t xml:space="preserve">Pašvaldības autoceļa Nr.B100224100343 Krustceļi – Mauriņi - Skadiņi posma atjaunošana
</t>
  </si>
  <si>
    <t>285.</t>
  </si>
  <si>
    <t>CIS-208/010</t>
  </si>
  <si>
    <t xml:space="preserve">Pašvaldības autoceļa Nr.C100224100623 Ķimenes – Grāvīši - Pļavas posma atjaunošana
</t>
  </si>
  <si>
    <t>286.</t>
  </si>
  <si>
    <t>CIS-208/011</t>
  </si>
  <si>
    <t xml:space="preserve">Pašvaldības autoceļa Nr.C100224100624 Pļavas – Tehniskais centrs posma atjaunošana
</t>
  </si>
  <si>
    <t>287.</t>
  </si>
  <si>
    <t>CIS-208/012</t>
  </si>
  <si>
    <t xml:space="preserve">Pašvaldības autoceļa Nr.C100224100625 Attīrīšanas stacija – Centra ferma posma atjaunošana
</t>
  </si>
  <si>
    <t>288.</t>
  </si>
  <si>
    <t>CIS-208/013</t>
  </si>
  <si>
    <t xml:space="preserve">Pašvaldības autoceļa Nr.B200224200348 Pantelisķi- Krāslavas novada robeža posma atjaunošana
</t>
  </si>
  <si>
    <t>289.</t>
  </si>
  <si>
    <t>CIS-208/014</t>
  </si>
  <si>
    <t>Pašvaldības autoceļa Nr.C100224100633 Vaboles – Margas – Birņi posma atjaunošana</t>
  </si>
  <si>
    <t>290.</t>
  </si>
  <si>
    <t>CIS-208/015</t>
  </si>
  <si>
    <t xml:space="preserve">Pašvaldības autoceļa Nr.C100224100634 Margas – Kurmji posma atjaunošana
</t>
  </si>
  <si>
    <t>291.</t>
  </si>
  <si>
    <t>CIS-208/016</t>
  </si>
  <si>
    <t xml:space="preserve">Pašvaldības autoceļa Nr.C100224100635 Mežgaļi – Čamanu kapi posma atjaunošana
</t>
  </si>
  <si>
    <t>CIS-208/017</t>
  </si>
  <si>
    <t xml:space="preserve">Pašvaldības autoceļa Nr.A100224200019 L.Krivini-Vaganiski- Biķernieki posma atjaunošana
</t>
  </si>
  <si>
    <t>292.</t>
  </si>
  <si>
    <t>CIS-208/018</t>
  </si>
  <si>
    <t xml:space="preserve">Pašvaldības autoceļa Nr.A100224400047 Rovnica-Žartmuiža posma atjaunošana
</t>
  </si>
  <si>
    <t>293.</t>
  </si>
  <si>
    <t>CIS-208/019</t>
  </si>
  <si>
    <t xml:space="preserve">Pašvaldības autoceļa Nr.A100224400050 Dubna-Bicāni-Zeiļi-Medupes upe posma atjaunošana
</t>
  </si>
  <si>
    <t>294.</t>
  </si>
  <si>
    <t>CIS-208/020</t>
  </si>
  <si>
    <t xml:space="preserve">Pašvaldības autoceļa A100224400042 Svenči-Jaunzemnieki-Aščuki-Kutki-Vilki posma atjaunošana
</t>
  </si>
  <si>
    <t>295.</t>
  </si>
  <si>
    <t>CIS-208/021</t>
  </si>
  <si>
    <t xml:space="preserve">Pašvaldības autoceļa Nr.A100224400045 Dubna-Petrānu kapi-Valsts mežs posma atjaunošana
</t>
  </si>
  <si>
    <t>296.</t>
  </si>
  <si>
    <t>CIS-208/022</t>
  </si>
  <si>
    <t xml:space="preserve">Pašvaldības autoceļa Nr.A100224400054 Bicāni-Narbuti posma atjaunošana
</t>
  </si>
  <si>
    <t>297.</t>
  </si>
  <si>
    <t>CIS-208/023</t>
  </si>
  <si>
    <t xml:space="preserve">Pašvaldības autoceļa Nr.A100224400053 Jaunie Tokari-Borovaja-Valsts mežs posma atjaunošana
</t>
  </si>
  <si>
    <t>298.</t>
  </si>
  <si>
    <t>CIS-208/024</t>
  </si>
  <si>
    <t xml:space="preserve">Pašvaldības autoceļa Nr.B100224500375 Centrs – Rija posma atjaunošana
</t>
  </si>
  <si>
    <t>299.</t>
  </si>
  <si>
    <t>CIS-208/025</t>
  </si>
  <si>
    <t xml:space="preserve">Pašvaldības autoceļa Nr.A100224600059 Laši-Pabērži posma atjaunošana
</t>
  </si>
  <si>
    <t>300.</t>
  </si>
  <si>
    <t>CIS-208/026</t>
  </si>
  <si>
    <t xml:space="preserve">Pašvaldības autoceļa Nr.B100225500545 Ilūkste-Zeltkali posma atjaunošana
</t>
  </si>
  <si>
    <t>301.</t>
  </si>
  <si>
    <t>CIS-208/027</t>
  </si>
  <si>
    <t xml:space="preserve">Pašvaldības autoceļa Nr.A100224700062 Piefermas - Ezeriņi posma atjaunošana
</t>
  </si>
  <si>
    <t>302.</t>
  </si>
  <si>
    <t>CIS-208/028</t>
  </si>
  <si>
    <t xml:space="preserve">Pašvaldības autoceļa Nr. A100224700076  Peļušina-Laimieši  posma atjaunošana
</t>
  </si>
  <si>
    <t>303.</t>
  </si>
  <si>
    <t>CIS-208/029</t>
  </si>
  <si>
    <t xml:space="preserve">Pašvaldības autoceļa Nr.A100224700110 Kalkūni - A13 posma atjaunošana
</t>
  </si>
  <si>
    <t>304.</t>
  </si>
  <si>
    <t>CIS-208/030</t>
  </si>
  <si>
    <t xml:space="preserve">Pašvaldības autoceļa Nr.B100224700395 Randene-KūIīši posma atjaunošana
</t>
  </si>
  <si>
    <t>305.</t>
  </si>
  <si>
    <t>CIS-208/031</t>
  </si>
  <si>
    <t xml:space="preserve">Pašvaldības autoceļa Nr.A100224700064 Randene-Saulgoži posma atjaunošana
</t>
  </si>
  <si>
    <t>306.</t>
  </si>
  <si>
    <t>CIS-208/032</t>
  </si>
  <si>
    <t xml:space="preserve">Pašvaldības autoceļa Nr.A100224700065 Saulgoži-Krāces posma atjaunošana
</t>
  </si>
  <si>
    <t>307.</t>
  </si>
  <si>
    <t>CIS-208/033</t>
  </si>
  <si>
    <t xml:space="preserve">Pašvaldības autoceļa Nr.A1002248001264 Grancova - Petrovka posma atjaunošana
</t>
  </si>
  <si>
    <t>308.</t>
  </si>
  <si>
    <t>CIS-208/034</t>
  </si>
  <si>
    <t xml:space="preserve">Pašvaldības autoceļa Nr.B100224800414 Ūda-Sleiži  posma atjaunošana
</t>
  </si>
  <si>
    <t>309.</t>
  </si>
  <si>
    <t>CIS-208/035</t>
  </si>
  <si>
    <t xml:space="preserve">Pašvaldības autoceļa Nr.A100225000134 Munciški - Kudeiki posma atjaunošana
</t>
  </si>
  <si>
    <t>310.</t>
  </si>
  <si>
    <t>CIS-208/036</t>
  </si>
  <si>
    <t xml:space="preserve">Pašvaldības autoceļa Nr.A100225000141 Sterikāni - Borski posma atjaunošana
</t>
  </si>
  <si>
    <t>311.</t>
  </si>
  <si>
    <t>CIS-208/037</t>
  </si>
  <si>
    <t xml:space="preserve">Pašvaldības autoceļa Nr.A100225000149  c. Ļūbaste - Ļūbaste posma atjaunošana
</t>
  </si>
  <si>
    <t>312.</t>
  </si>
  <si>
    <t>CIS-208/038</t>
  </si>
  <si>
    <t xml:space="preserve">Pašvaldības autoceļa Nr.A100225100156 Valsts ceļš – darbnīca posma atjaunošana
</t>
  </si>
  <si>
    <t>313.</t>
  </si>
  <si>
    <t>CIS-208/039</t>
  </si>
  <si>
    <t xml:space="preserve">Pašvaldības autoceļa Nr.A100225100157 Stallis- Svari posma atjaunošana
</t>
  </si>
  <si>
    <t>314.</t>
  </si>
  <si>
    <t>CIS-208/040</t>
  </si>
  <si>
    <t xml:space="preserve">Pašvaldības autoceļa Nr.A100225100160 Valsts ceļš – Kurpeņiški – Janciški atjaunošana
</t>
  </si>
  <si>
    <t>315.</t>
  </si>
  <si>
    <t>CIS-208/041</t>
  </si>
  <si>
    <t xml:space="preserve">Pašvaldības autoceļa Nr.B100225100447 Bukšti – Dārzkopība posma atjaunošana
</t>
  </si>
  <si>
    <t>316.</t>
  </si>
  <si>
    <t>CIS-208/042</t>
  </si>
  <si>
    <t xml:space="preserve">Pašvaldības autoceļa Nr.C100225200886 Juneļi - Kalkūnes pagasts posma atjaunošana
</t>
  </si>
  <si>
    <t>317.</t>
  </si>
  <si>
    <t>CIS-208/043</t>
  </si>
  <si>
    <t xml:space="preserve">Pašvaldības autoceļa Nr.B100225300483 Maskaļāni – Vasargelišķi posma atjaunošana
</t>
  </si>
  <si>
    <t>318.</t>
  </si>
  <si>
    <t>CIS-208/044</t>
  </si>
  <si>
    <t xml:space="preserve">Pašvaldības autoceļa Nr.B100225300503 Lociki-Košatniki-Stropica posma atjaunošana
</t>
  </si>
  <si>
    <t>319.</t>
  </si>
  <si>
    <t>CIS-208/045</t>
  </si>
  <si>
    <t xml:space="preserve">Pašvaldības autoceļa Nr.B100225300473 Sargelišķi-Slutišķi - Markova posma atjaunošana
</t>
  </si>
  <si>
    <t>320.</t>
  </si>
  <si>
    <t>CIS-208/046</t>
  </si>
  <si>
    <t xml:space="preserve">Pašvaldības autoceļa Nr.B100225300484 Vasargeliški-Skatutornis posma atjaunošana
</t>
  </si>
  <si>
    <t>321.</t>
  </si>
  <si>
    <t>CIS-208/047</t>
  </si>
  <si>
    <t xml:space="preserve">Pašvaldības autoceļa Nr.B100225300472 Vasargelišķi-Rudāni posma atjaunošana
</t>
  </si>
  <si>
    <t>322.</t>
  </si>
  <si>
    <t>CIS-208/048</t>
  </si>
  <si>
    <t xml:space="preserve">Pašvaldības autoceļa Nr.A100225300188 Butiški-Židina atjaunošana
</t>
  </si>
  <si>
    <t>323.</t>
  </si>
  <si>
    <t>CIS-208/049</t>
  </si>
  <si>
    <t xml:space="preserve">Pašvaldības autoceļa Nr.B100225300461 Vecpils – Pilskalns posma atjaunošana
</t>
  </si>
  <si>
    <t>324.</t>
  </si>
  <si>
    <t>CIS-208/050</t>
  </si>
  <si>
    <t xml:space="preserve">Pašvaldības autoceļa Nr.B100225300498 Pritikina-Naujene posma atjaunošana
</t>
  </si>
  <si>
    <t>325.</t>
  </si>
  <si>
    <t>CIS-208/051</t>
  </si>
  <si>
    <t xml:space="preserve">Pašvaldības autoceļa Nr.B100225300503 “Lociki-Košatniki-Stropica posma atjaunošana
</t>
  </si>
  <si>
    <t>326.</t>
  </si>
  <si>
    <t>CIS-208/052</t>
  </si>
  <si>
    <t xml:space="preserve">Pašvaldības autoceļa Nr.A100225300185 Zastenki-Teivāni posma atjaunošana
</t>
  </si>
  <si>
    <t>327.</t>
  </si>
  <si>
    <t>CIS-208/053</t>
  </si>
  <si>
    <t xml:space="preserve">Pašvaldības autoceļa Nr.D100225301290 Ziedu iela posma atjaunošana
</t>
  </si>
  <si>
    <t>328.</t>
  </si>
  <si>
    <t>CIS-208/054</t>
  </si>
  <si>
    <t xml:space="preserve">Pašvaldības autoceļa Nr.B100225500529 Baltceri-Uzkaniņi  posma atjaunošana
</t>
  </si>
  <si>
    <t>329.</t>
  </si>
  <si>
    <t>CIS-208/055</t>
  </si>
  <si>
    <t xml:space="preserve">Pašvaldības autoceļa Nr.B100225500537 Mazozolini - Ludvigova posma atjaunošana
</t>
  </si>
  <si>
    <t>330.</t>
  </si>
  <si>
    <t>CIS-208/056</t>
  </si>
  <si>
    <t xml:space="preserve">Pašvaldības autoceļa Nr.B100225500541 Mežvidi-Grāvji posma atjaunošana
</t>
  </si>
  <si>
    <t>331.</t>
  </si>
  <si>
    <t>CIS-208/057</t>
  </si>
  <si>
    <t xml:space="preserve">Pašvaldības autoceļa Nr.B100225500530 Tutāni-Padomnieki posma atjaunošana
</t>
  </si>
  <si>
    <t>332.</t>
  </si>
  <si>
    <t>CIS-208/058</t>
  </si>
  <si>
    <t xml:space="preserve">Pašvaldības autoceļa Nr.A100225700213 Vecpikuļi – Dukāti - Boroviki posma atjaunošana
</t>
  </si>
  <si>
    <t>333.</t>
  </si>
  <si>
    <t>CIS-208/059</t>
  </si>
  <si>
    <t xml:space="preserve">Pašvaldības autoceļa Nr.A10022570217 Riteņi – Serenieši- Vecpikuļi posma atjaunošana
</t>
  </si>
  <si>
    <t>334.</t>
  </si>
  <si>
    <t>CIS-208/060</t>
  </si>
  <si>
    <t xml:space="preserve">Pašvaldības autoceļa Nr.A10022570303 Sergejevo -Veselovka posma atjaunošana
</t>
  </si>
  <si>
    <t>335.</t>
  </si>
  <si>
    <t>CIS-208/061</t>
  </si>
  <si>
    <t xml:space="preserve">Pašvaldības autoceļa Nr.A100225700213 Vecsalienas pag.-Aizsili-Tartaki posma atjaunošana
</t>
  </si>
  <si>
    <t>336.</t>
  </si>
  <si>
    <t>CIS-208/062</t>
  </si>
  <si>
    <t xml:space="preserve">Pašvaldības autoceļa Nr.A100225900253 Sudmaliņas - Rauda posma atjaunošana
</t>
  </si>
  <si>
    <t>337.</t>
  </si>
  <si>
    <t>CIS-208/063</t>
  </si>
  <si>
    <t xml:space="preserve">Pašvaldības autoceļa Nr.A100225900254 Ceļmalnieki -Irbītes posma atjaunošana
</t>
  </si>
  <si>
    <t>338.</t>
  </si>
  <si>
    <t>CIS-208/064</t>
  </si>
  <si>
    <t xml:space="preserve">Pašvaldības autoceļa Nr.A100225900256 Bangas - Rožlauki posma atjaunošana
</t>
  </si>
  <si>
    <t>339.</t>
  </si>
  <si>
    <t>CIS-208/065</t>
  </si>
  <si>
    <t xml:space="preserve">Pašvaldības autoceļa Nr.A100225900257 Gundegas - Pelši posma atjaunošana
</t>
  </si>
  <si>
    <t>340.</t>
  </si>
  <si>
    <t>CIS-208/066</t>
  </si>
  <si>
    <t xml:space="preserve">Pašvaldības autoceļa Nr.A100225900258 Kaudzīši – Burtnieki – Pīlādži - Ķirši posma atjaunošana
</t>
  </si>
  <si>
    <t>341.</t>
  </si>
  <si>
    <t>CIS-208/067</t>
  </si>
  <si>
    <t xml:space="preserve">Pašvaldības autoceļa Nr.A100225900265 Burtnieki -Labrenči - Ķirši posma atjaunošana
</t>
  </si>
  <si>
    <t>342.</t>
  </si>
  <si>
    <t>CIS-208/068</t>
  </si>
  <si>
    <t xml:space="preserve">Pašvaldības autoceļa Nr.Labrenči - Brīvnieki”, Nr. A100225900259 posma atjaunošana
</t>
  </si>
  <si>
    <t>343.</t>
  </si>
  <si>
    <t>CIS-208/069</t>
  </si>
  <si>
    <t xml:space="preserve">Pašvaldības autoceļa Nr.A100225900261 Kaķīši - Kaudzīši posma atjaunošana
</t>
  </si>
  <si>
    <t>344.</t>
  </si>
  <si>
    <t>CIS-208/070</t>
  </si>
  <si>
    <t xml:space="preserve">Pašvaldības autoceļa Nr.B100225900566 Līči - Elkšņupītes posma atjaunošana
</t>
  </si>
  <si>
    <t>345.</t>
  </si>
  <si>
    <t>CIS-208/071</t>
  </si>
  <si>
    <t xml:space="preserve">Pašvaldības autoceļa Nr.A100226300311 Kalniņi- Tartaks posma atjaunošana
</t>
  </si>
  <si>
    <t>346.</t>
  </si>
  <si>
    <t>CIS-208/072</t>
  </si>
  <si>
    <t xml:space="preserve">Pašvaldības autoceļa Nr.A100226000268 Šēdere-Lauvas-Šteinburga posma atjaunošana
</t>
  </si>
  <si>
    <t>347.</t>
  </si>
  <si>
    <t>CIS-208/073</t>
  </si>
  <si>
    <t xml:space="preserve">Pašvaldības autoceļa Nr.B100226000567 Šēdere - Raudas mežs posma atjaunošana
</t>
  </si>
  <si>
    <t>348.</t>
  </si>
  <si>
    <t>CIS-208/074</t>
  </si>
  <si>
    <t xml:space="preserve">Pašvaldības autoceļa Nr.B100226400600 Daniševka-Gaju c.- Kebži posma atjaunošana
</t>
  </si>
  <si>
    <t>Visķu pagasts</t>
  </si>
  <si>
    <t>349.</t>
  </si>
  <si>
    <t>CIS-208/075</t>
  </si>
  <si>
    <t xml:space="preserve">Pašvaldības autoceļa Nr.B100226400602 Peipiņoi-Lociki-Deiķi-Brenči posma atjaunošana
</t>
  </si>
  <si>
    <t>350.</t>
  </si>
  <si>
    <t>CIS-208/076</t>
  </si>
  <si>
    <t xml:space="preserve">Pašvaldības autoceļa Nr.B100226400605 Antāni-Vīgantu ciems posma atjaunošana
</t>
  </si>
  <si>
    <t>351.</t>
  </si>
  <si>
    <t>CIS-208/077</t>
  </si>
  <si>
    <t xml:space="preserve">Pašvaldības autoceļa Nr.B100226400597 Kalna Višķi-Tabūni-Ļadi-Makarova posma atjaunošana
</t>
  </si>
  <si>
    <t>352.</t>
  </si>
  <si>
    <t>CIS-208/078</t>
  </si>
  <si>
    <t xml:space="preserve">Pašvaldības autoceļa Nr.A100226400322 Grāviņi-Vecie Tokari posma atjaunošana
</t>
  </si>
  <si>
    <t>353.</t>
  </si>
  <si>
    <t>CIS-208/079</t>
  </si>
  <si>
    <t xml:space="preserve">Pašvaldības autoceļa Nr.C1226401094 Smaņi-Plotupi  posma atjaunošana
</t>
  </si>
  <si>
    <t>354.</t>
  </si>
  <si>
    <t>CIS-208/080</t>
  </si>
  <si>
    <t xml:space="preserve">Pašvaldības autoceļa Nr.B100226400596 Smaņi-Ģuļāni posma atjaunošana
</t>
  </si>
  <si>
    <t>355.</t>
  </si>
  <si>
    <t>CIS-208/081</t>
  </si>
  <si>
    <t xml:space="preserve">Pašvaldības autoceļa Nr.B100226400598 Maskovskaja-Tabūni posma atjaunošana
</t>
  </si>
  <si>
    <t>356.</t>
  </si>
  <si>
    <t>CIS-208/082</t>
  </si>
  <si>
    <t xml:space="preserve">Pašvaldības autoceļa Nr.C10022640174 VVLT-Kalna Višķi posma atjaunošana
</t>
  </si>
  <si>
    <t>357.</t>
  </si>
  <si>
    <t>CIS-208/083</t>
  </si>
  <si>
    <t xml:space="preserve">Pašvaldības autoceļa Nr.C100226401073 Mozuļi-Kalna Višķi posma atjaunošana
</t>
  </si>
  <si>
    <t>358.</t>
  </si>
  <si>
    <t>CIS-208/084</t>
  </si>
  <si>
    <t xml:space="preserve">Pašvaldības autoceļa Nr.C100226401077 Grāviņi-Nārbuti posma atjaunošana
</t>
  </si>
  <si>
    <t>359.</t>
  </si>
  <si>
    <t>CIS-208/085</t>
  </si>
  <si>
    <t xml:space="preserve">Pašvaldības autoceļa Nr.B100226400601 Daniševka- Tartaka posma atjaunošana
</t>
  </si>
  <si>
    <t>360.</t>
  </si>
  <si>
    <t>CIS-208/086</t>
  </si>
  <si>
    <t xml:space="preserve">Pašvaldības autoceļa Nr.A100226400320 Guļāni- Kuzmino posma atjaunošana
</t>
  </si>
  <si>
    <t>361.</t>
  </si>
  <si>
    <t>CIS-208/087</t>
  </si>
  <si>
    <t xml:space="preserve">Pašvaldības autoceļa Nr.A100226400322 Grāviņi- Vecie Tokari posma atjaunošana
</t>
  </si>
  <si>
    <t>VTP4 Videi draudzīga un integrēta mobilitāte - Iekšējā sasniedzama un mobilitāte - IELU APGAISMOJUMS</t>
  </si>
  <si>
    <t>362.</t>
  </si>
  <si>
    <t>APG-029</t>
  </si>
  <si>
    <t>Siltumnīcefekta gāzu emisiju samazināšana pašvaldību publisko teritoriju apgaismojuma infrastruktūrā</t>
  </si>
  <si>
    <t>VTP3/RV15/U59
VTP3/RV15/U60</t>
  </si>
  <si>
    <t>Ielu apgaismojuma gaismekļu nomaiņa siltumnīcefekta gāzu emisiju samazināšanai</t>
  </si>
  <si>
    <t>363.</t>
  </si>
  <si>
    <t>APG-029/001</t>
  </si>
  <si>
    <t>Ielu apgaismojuma gaismekļu nomaiņa Ambeļu ciemā</t>
  </si>
  <si>
    <t>Esošo gaismekļu nomaiņa pret jauniem, energoefektīviem, apgaismojuma līmeņa regulēšanas ierīču un aizsardzības automātikas ierīču uzstādīšana Ambeļu ciema Ābeļu ielā , Višķu ielā un  Ūdens ielā.</t>
  </si>
  <si>
    <t>364.</t>
  </si>
  <si>
    <t>APG-029/002</t>
  </si>
  <si>
    <t>Ielu apgaismojuma gaismekļu nomaiņa Bebrenes ciemā</t>
  </si>
  <si>
    <t>Esošo gaismekļu nomaiņa pret jauniem, energoefektīviem, apgaismojuma līmeņa regulēšanas ierīču un aizsardzības automātikas ierīču uzstādīšana gājēju celiņā Bebrenē gar valsts autoceļu P72</t>
  </si>
  <si>
    <t>365.</t>
  </si>
  <si>
    <t>APG-029/003</t>
  </si>
  <si>
    <t>Ielu apgaismojuma gaismekļu nomaiņa Demenes ciemā</t>
  </si>
  <si>
    <t>Esošo gaismekļu nomaiņa pret jauniem, energoefektīviem, apgaismojuma līmeņa regulēšanas ierīču un aizsardzības automātikas ierīču uzstādīšana Demenes ciema Briģenes, Pumpura, Ezeru ielā.</t>
  </si>
  <si>
    <t>366.</t>
  </si>
  <si>
    <t>APG-029/004</t>
  </si>
  <si>
    <t>Ielu apgaismojuma gaismekļu nomaiņa Dubnas ciemā</t>
  </si>
  <si>
    <t>VTP4/RV20/U76
VTP3/RV15/U59</t>
  </si>
  <si>
    <t>Esošo gaismekļu nomaiņa pret jauniem, energoefektīviem, apgaismojuma līmeņa regulēšanas ierīču un aizsardzības automātikas ierīču uzstādīšana Dubnas ciema Nākotnes un Sporta ielā.</t>
  </si>
  <si>
    <t>367.</t>
  </si>
  <si>
    <t>APG-029/005</t>
  </si>
  <si>
    <t>Ielu apgaismojuma gaismekļu nomaiņa Ilūkstes pilsētā</t>
  </si>
  <si>
    <t>Esošo gaismekļu nomaiņa pret jauniem, energoefektīviem, apgaismojuma līmeņa regulēšanas ierīču un aizsardzības automātikas ierīču uzstādīšana Ilūkstes pilsētas Stadiona, Kastaņu, Jēkabpils, Lāčplēša, Strēlnieku, Pilskalnes, Sporta, Raiņa, Brīvības ielā, 1.šķērsielā, Stadiona ielas šķērsielā, kā arī Vienības laukumā, skvērā starp Sporta un Stadiona ielām, Kastaņu ielas skvērā.</t>
  </si>
  <si>
    <t>368.</t>
  </si>
  <si>
    <t>APG-029/006</t>
  </si>
  <si>
    <t>Ielu apgaismojuma gaismekļu nomaiņa Kalkūnu ciemā</t>
  </si>
  <si>
    <t>Esošo gaismekļu nomaiņa pret jauniem, energoefektīviem, apgaismojuma līmeņa regulēšanas ierīču un aizsardzības automātikas ierīču uzstādīšana Kalkūnu ciema Jubilejas un Ķiegeļu ielā.</t>
  </si>
  <si>
    <t>369.</t>
  </si>
  <si>
    <t>APG-029/007</t>
  </si>
  <si>
    <t>Ielu apgaismojuma gaismekļu nomaiņa Kalupes ciemā</t>
  </si>
  <si>
    <t>Esošo gaismekļu nomaiņa pret jauniem, energoefektīviem, apgaismojuma līmeņa regulēšanas ierīču un aizsardzības automātikas ierīču uzstādīšana Kalupes ciema Ziemas sporta laukmā.</t>
  </si>
  <si>
    <t>370.</t>
  </si>
  <si>
    <t>APG-029/008</t>
  </si>
  <si>
    <t>Ielu apgaismojuma gaismekļu nomaiņa Mirnija ciemā</t>
  </si>
  <si>
    <t>Esošo gaismekļu nomaiņa pret jauniem, energoefektīviem, apgaismojuma līmeņa regulēšanas ierīču un aizsardzības automātikas ierīču uzstādīšana Mirnija ciema Parādes, Miera, Strādnieku un Jaunatnes ielā.</t>
  </si>
  <si>
    <t>371.</t>
  </si>
  <si>
    <t>APG-029/009</t>
  </si>
  <si>
    <t>Ielu apgaismojuma gaismekļu nomaiņa Medumu ciemā</t>
  </si>
  <si>
    <t>Esošo gaismekļu nomaiņa pret jauniem, energoefektīviem, apgaismojuma līmeņa regulēšanas ierīču un aizsardzības automātikas ierīču uzstādīšana Medumu ciema Alejas un Jaunatnes ielā.</t>
  </si>
  <si>
    <t>372.</t>
  </si>
  <si>
    <t>APG-029/010</t>
  </si>
  <si>
    <t>Esošo gaismekļu nomaiņa pret jauniem, energoefektīviem, apgaismojuma līmeņa regulēšanas ierīču un aizsardzības automātikas ierīču uzstādīšana Karujas ciema Meža un Daugavas ielā.</t>
  </si>
  <si>
    <t>373.</t>
  </si>
  <si>
    <t>APG-029/011</t>
  </si>
  <si>
    <t>Ielu apgaismojuma gaismekļu nomaiņa Vecstropu ciemā</t>
  </si>
  <si>
    <t>Esošo gaismekļu nomaiņa pret jauniem, energoefektīviem, apgaismojuma līmeņa regulēšanas ierīču un aizsardzības automātikas ierīču uzstādīšana Vecstropu ciema 18.novembra ielā (388,390,392,394,396,398).</t>
  </si>
  <si>
    <t>374.</t>
  </si>
  <si>
    <t>APG-029/012</t>
  </si>
  <si>
    <t>Ielu apgaismojuma gaismekļu nomaiņa Pilskalnes ciemā</t>
  </si>
  <si>
    <t>Esošo gaismekļu nomaiņa pret jauniem, energoefektīviem, apgaismojuma līmeņa regulēšanas ierīču un aizsardzības automātikas ierīču uzstādīšana Pilskalnes ciema Parka ielā.</t>
  </si>
  <si>
    <t>375.</t>
  </si>
  <si>
    <t>APG-029/013</t>
  </si>
  <si>
    <t>Ielu apgaismojuma gaismekļu nomaiņa Silenes ciemā</t>
  </si>
  <si>
    <t>Esošo gaismekļu nomaiņa pret jauniem, energoefektīviem, apgaismojuma līmeņa regulēšanas ierīču un aizsardzības automātikas ierīču uzstādīšana Silenes ciema Skolas ielā.</t>
  </si>
  <si>
    <t>376.</t>
  </si>
  <si>
    <t>APG-029/014</t>
  </si>
  <si>
    <t>Ielu apgaismojuma gaismekļu nomaiņa Subates pilsētā</t>
  </si>
  <si>
    <t>Esošo gaismekļu nomaiņa pret jauniem, energoefektīviem, apgaismojuma līmeņa regulēšanas ierīču un aizsardzības automātikas ierīču uzstādīšana Subates pilsētas Jelgavas, Baznīcas, Brīvības, 1.maija un Zaļmuižas ielā.</t>
  </si>
  <si>
    <t>377.</t>
  </si>
  <si>
    <t>APG-029/015</t>
  </si>
  <si>
    <t>Ielu apgaismojuma gaismekļu nomaiņa Sventes ciemā</t>
  </si>
  <si>
    <t>Esošo gaismekļu nomaiņa pret jauniem, energoefektīviem, apgaismojuma līmeņa regulēšanas ierīču un aizsardzības automātikas ierīču uzstādīšana Sventes ciema Parka, Alejas, Skolas un Daugavas ielā.</t>
  </si>
  <si>
    <t>378.</t>
  </si>
  <si>
    <t>APG-029/016</t>
  </si>
  <si>
    <t>Ielu apgaismojuma gaismekļu nomaiņa Pašulienes ciemā</t>
  </si>
  <si>
    <t>Esošo gaismekļu nomaiņa pret jauniem, energoefektīviem, apgaismojuma līmeņa regulēšanas ierīču un aizsardzības automātikas ierīču uzstādīšana Pašulienes ciemā.</t>
  </si>
  <si>
    <t>379.</t>
  </si>
  <si>
    <t>APG-029/017</t>
  </si>
  <si>
    <t>Ielu apgaismojuma gaismekļu nomaiņa Špoģu ciemā</t>
  </si>
  <si>
    <t>Esošo gaismekļu nomaiņa pret jauniem, energoefektīviem, apgaismojuma līmeņa regulēšanas ierīču un aizsardzības automātikas ierīču uzstādīšana Špoģu ciema Skolas, Šosejas un Kalupes ielā.</t>
  </si>
  <si>
    <t>380.</t>
  </si>
  <si>
    <t>APG-030</t>
  </si>
  <si>
    <t>Ilūkstē, Salienas pagasts, Subate, Vaboles pagasts</t>
  </si>
  <si>
    <t xml:space="preserve">Ielu apgaismojuma infrastruktūras pārbūve kārtās:  1.kārta: Zemnieku un Tirgus ielās Ilūkstē; 2.karta: Vaboles ciema Parka un Muzeja ielā un  valsts ceļa V678 posmā Vaboles pagastā, Salienas ciema Upes, Meža, Bērzu, Līvānu un Centrāles ielās Salienas pagastā,  Avotu , Ozolu, Brīvības, Slimnīcas, Patversmes un Dīķu ielās Ilūkstē un Domes, Upes, Kazu, Kāpu, Priežu, Jaunatnes ielās Subatē.  </t>
  </si>
  <si>
    <t>381.</t>
  </si>
  <si>
    <t>APG-031</t>
  </si>
  <si>
    <t>Ielu apgaismojuma inženiertīklu izbūve Augšdaugavas novadā (3.kārta)</t>
  </si>
  <si>
    <t>Ilūkste, Ambeļu pagasts, Dvietes pagasts, Medumu pagasts, Eglaines pagasts, Skrudalienas pagasts, Subate</t>
  </si>
  <si>
    <t>990 401</t>
  </si>
  <si>
    <t>Izbūvēta ielu apgaismojuma infrastruktūra: Zemnieku, Jēkabpils un Jelgavas ielā Ilūkstē; Dvietes ciema ielās; Medumu ciema Alejas, Skolas, Ilgas un Ezeru ielā; Eglaines ciema Raiņa, Stendera, Liepu, Skolas, Lauku, Alejas, Jaunatnes ielā; Skrudalienas ciema Miera, Rietumu, Kalna, Lazdu, Parka un Dārza ielā; Ambeļu ciema Višķu, Ābeļu, Višķu un Ūdens ielā; Subates pilsētas Jelgavas, Krasta, Baznīcas un Ilūkstes ielā.</t>
  </si>
  <si>
    <t>382.</t>
  </si>
  <si>
    <t>APG-032</t>
  </si>
  <si>
    <t>Ielu apgaismojuma inženiertīklu izbūve Augšdaugavas novadā (4.kārta)</t>
  </si>
  <si>
    <t>383.</t>
  </si>
  <si>
    <t>APG-033</t>
  </si>
  <si>
    <t>384.</t>
  </si>
  <si>
    <t>APG-034</t>
  </si>
  <si>
    <t>VTP5 Spēcīga, patstāvīga nozaru pārvaldība un sinerģija - PAŠVALDĪBAS PAKALPOJUMI, PĀRVALDĪBA</t>
  </si>
  <si>
    <t>385.</t>
  </si>
  <si>
    <t>PRV-074</t>
  </si>
  <si>
    <t xml:space="preserve">Atveseļošanas un noturības mehānisma plāna investīcijas 3.1.2.1.i. “Publisko pakalpojumu un nodarbinātības pieejamības veicināšanas pasākumi” pasākuma “Valsts un  pašvaldības ēku vides pieejamības nodrošināšanas  pasākumi” </t>
  </si>
  <si>
    <t>Ilūkste, Subate, Eglaines pagasts</t>
  </si>
  <si>
    <t>VTP3/RV23/U87</t>
  </si>
  <si>
    <t>Tiek nodrošināta vides pieejamība pašvaldības ēkās, kur tiek sniegti sociālie un citi pašvaldības pakalpojumi, kas radītu ēkām augstāku pievienoto vērtību - pandusu ierīkošana, durvju zvana un plašāku durvju izveide.</t>
  </si>
  <si>
    <t>386.</t>
  </si>
  <si>
    <t>PRV-057</t>
  </si>
  <si>
    <t>Autotransporta bāzes atjaunošana pašvaldības funkciju izpildes nodrošināšanai</t>
  </si>
  <si>
    <t>VTP5/RV23
/U87</t>
  </si>
  <si>
    <t>PRV-015, PRV-048, 
PRV-058</t>
  </si>
  <si>
    <t>Autotranspota vienību iegāde pašvaldības iestāžu funkciju veikšanas nodrošināšanai: 4 vieglās automašīnas, t.sk.  ar kravas kasti un bortiem .</t>
  </si>
  <si>
    <t>387.</t>
  </si>
  <si>
    <t>PRV-058</t>
  </si>
  <si>
    <t>Infrastruktūras veidošana Augšdaugavas novada pašvaldības policijas darbības nodrošināšanai</t>
  </si>
  <si>
    <t>Izveidots infrastruktūras pamats Augšdaugavas novada pašvaldības policijas darbības uzsākšanas nodrošināšanai: transportlīdzekļa iegāde, videonovērošanas aprīkojums u.c.</t>
  </si>
  <si>
    <t>388.</t>
  </si>
  <si>
    <t>PRV-058/001</t>
  </si>
  <si>
    <t>Autotransporta vienību iegāde Augšdaugavas novada pašvaldības policijas vajadzībām</t>
  </si>
  <si>
    <t>Iegādātas jaunas, aprīkotas autotransporta vienības novada pašvaldības policijas funkciju veikšanai: mikroautobuss, vieglās automašīnas</t>
  </si>
  <si>
    <t>389.</t>
  </si>
  <si>
    <t>PRV-059</t>
  </si>
  <si>
    <t>Bezemisiju transportlīdzekļu izmantošanas veicināšana pašvaldībās</t>
  </si>
  <si>
    <t>VTP5/RV23
/U90</t>
  </si>
  <si>
    <t>Bezemisiju transportlīdzekļu iegāde pašvaldības funkciju izpildes nodrošināšanai</t>
  </si>
  <si>
    <t>390.</t>
  </si>
  <si>
    <t>PRV-060</t>
  </si>
  <si>
    <t>Projekts “Tīras Enerģijas Pārejas Atbalsta Centrs (Nr. 101167684 — LIFE23-CET-CETAC)</t>
  </si>
  <si>
    <t>VTP5/RV15
/U60</t>
  </si>
  <si>
    <t>50638 (Augšdaugavas novada daļa)</t>
  </si>
  <si>
    <t>Izstrādāta Tīras enerģijas pārneses atbalsta centra harta un koncepcija, izveidota personāla apmācības programma, organizēti emisiju samazināšanu veicinoši pasākumi. Novada teritorijā izveidots Tīras enerģijas pārneses atbalsta centru (TEPAC) , kurā ikviens, fiziska vai juridiska persona varēs saņemt konsultācijas par darbībām un finansējuma piesaistes iespējām energoefektivitātes jautājumu risināšanā.</t>
  </si>
  <si>
    <t>11 projekta partneri</t>
  </si>
  <si>
    <t>391.</t>
  </si>
  <si>
    <t>PRV-061</t>
  </si>
  <si>
    <t>VPVKAC tīkla papildināšana</t>
  </si>
  <si>
    <t>Eglaiens pagasts, Kalupes pagasts, Laucesas pagasts, Sventes pagasts</t>
  </si>
  <si>
    <t>VTP5/RV23
/U86</t>
  </si>
  <si>
    <t>392.</t>
  </si>
  <si>
    <t>Augšdaugavas novada pašvaldības ēku energoefektivitātes paaugstināšana</t>
  </si>
  <si>
    <t>Reģionālo projektu idejas</t>
  </si>
  <si>
    <t>393.</t>
  </si>
  <si>
    <t>REG-002</t>
  </si>
  <si>
    <t>Dienvidlatgales vēsturisko parku ķēde – kopējs tīklveida tūrisma piedāvājums Dienvidlatgales kā reģionālas nozīmes tūrisma galamērķa pozicionēšanas veicināšanai</t>
  </si>
  <si>
    <t xml:space="preserve">VTP2/RV13/U53
</t>
  </si>
  <si>
    <t>ES, VB, CL, PL</t>
  </si>
  <si>
    <t>Dienvidlatgalē izveidots kopējs tūrisma piedāvājums, veicinot kultūras un dabas vērtību teritoriju saglabāšanu, aizsardzību un attīstību, paplašinot to saturisko piedāvājumu un rodot tiem jaunas funkcijas - kvalitatīvu tūrisma piedāvājumu / Juzefovas muižas parks (DS Juzefovas parks), Jaunsventes muižas parks (DS Jaunsventes parks), Medumu muižas parks (DS Medumu parks), Červonkas muižas parks (AAA Augšdaugava), Ilgas muižas parks (DL Ilgas), Bebrenes muižas parks, Pilskalnes muižas parks (DL Pilskalnes Siguldiņa), Kalupes muižas parks, Vaboles muižas parks, Krāslavas pils parks.</t>
  </si>
  <si>
    <t>Kultūras pārvalde</t>
  </si>
  <si>
    <t>Krāslavas novada pašvaldība, Daugavpils universitāte</t>
  </si>
  <si>
    <t>394.</t>
  </si>
  <si>
    <t>REG-003</t>
  </si>
  <si>
    <t xml:space="preserve">Dienvidlatgales ūdens ainavu ceļš </t>
  </si>
  <si>
    <t>Atraisīts Dienvidlatgales ainavu kapitāla potenciāls, nodrošināta nacionālo vērtību saglabātība un pieejamība nākotnē. Tas savukārt pozitīvi ietekmē vietējo cilvēku dzīves kvalitāti, veicina reģiona ekonomisko aktivitāti un atpazīstamību, kā arī bioloģisko daudzveidību.</t>
  </si>
  <si>
    <t>395.</t>
  </si>
  <si>
    <t>REG-004</t>
  </si>
  <si>
    <t>Pēdējās jūdzes optiskās infrastruktūras izbūve Augšdaugavas novada pilsētās un ciemos</t>
  </si>
  <si>
    <t>VTP3/RV16/U67</t>
  </si>
  <si>
    <t xml:space="preserve">Nodrošināt platjoslas interneta savienojumu visā novada teritorijā, lai atbalstītu pakalpojumu pieejamību un uzņēmējdarbību. Novada attīstības centros būs pieejams platjoslas internets ar Eiropa 2020 stratēģijā noteikto ātrumu ne mazāku par 30 Mbit/s, kam jābūt pieejamam ikvienam Eiropas Savienības iedzīvotājam. Tas veicinās gan uzņēmējdarbības un e-komercijas attīstību, gan būs platforma izglītības kvalitātes uzlabošanai, telemedicīnas attīstībai, tūrisma attīstībai un viedo tehnoloģiju ieviešanai. Šī infrastruktūra veicinās attīstības plaisas mazināšanos.  Mazināsies darbaspēka migrācija, jo infrastruktūra ļaus strādāt attālināti, tādējādi pieaugs Augšdaugavas novada pašvaldības ieņēmumi no iedzīvotāju ienākuma nodokļa. </t>
  </si>
  <si>
    <t>Latgales plānošanas reģions, LVRTC,LPR pašvaldības,Elektronisko sakaru komersanti</t>
  </si>
  <si>
    <t>396.</t>
  </si>
  <si>
    <t>REG-006</t>
  </si>
  <si>
    <t>Mobilā aptieka</t>
  </si>
  <si>
    <t>VTP1/RV7/U26</t>
  </si>
  <si>
    <t xml:space="preserve">Novada iedzīvotājiem tiks nodrošināta iespēja iegādāties medikamentus, higiēnas un veselības stiprināšanas līdzekļus.  Dažviet samazinātā sabiedriskā transporta reisu skaita dēļ tas vispār nav iespējams.  Mobilā aptieka piegādās gan bezrecepšu medikamentus, gan slimo cilvēku apkopes līdzekļus, dezinfekcijas līdzekļus, higiēnas piederumus, gan arī pieņems pasūtījumus recepšu medikamentiem. Mobilā aptieka būs aprīkota ar ātrgaitas interneta savienojumu, kas ļaus pieņemt arī e-receptes. </t>
  </si>
  <si>
    <t>397.</t>
  </si>
  <si>
    <t>REG-007</t>
  </si>
  <si>
    <t xml:space="preserve">SIA “Grīvas poliklīnika” drošas veselības aprūpes infrastruktūras izveidošana, t.sk. energoefektivitātes pasākumu realizēšana pašvaldības ēkās </t>
  </si>
  <si>
    <t xml:space="preserve">Realizējot energoefektivitātes pasākumus, būs nodrošināta kvalitatīva veselibas pakalpojumu sniegšana iedzīvotājiem, veicinot arī jaunu ārstniecības personu piesaisti reģionam, rezultātā sasniedzot: 1) iekštelpu mikroklimata un gaisa kvalitāte pēc nepieciešamajām prasībām; 2) darbinieku un pacientu termiskais komforts; 3) apgaismojuma līmenis saskaņā ar prasībām; 4) pieļaujamais trokšņu līmenis; 5) enerģētiskās drošības nostiprinājums; 6) samazināts elektroenerģijas un siltumenerģijas izmaksu apjoms; 7) arhitektoniski izteiksmīgas ēkas izskats. 8) papildus medicīnisko iekārtu ievietošana jaunajiem pakalpojumiem; 9) samazināsies vides piesārņojums. </t>
  </si>
  <si>
    <t>398.</t>
  </si>
  <si>
    <t>REG-009</t>
  </si>
  <si>
    <t>Uzņēmējdarbības attīstībai nepieciešamās infrastruktūras izveide Augšdaugavas novada Višķu pagasta degradētajā rūpnieciskajā teritorijā</t>
  </si>
  <si>
    <t>VTP2/RV12/U48
VTP2/RV11/U42</t>
  </si>
  <si>
    <t>ES, VB, PL</t>
  </si>
  <si>
    <t xml:space="preserve">Attīstīta publiskā infrastruktūra komercdarbības atbalstam Višku pagasta ciemā Višku tehnikums. Revitalizēta degradētā teritorija uzņēmējdarbības attīstībai (1,5144 ha), uzbūvēta ražošanas ēka ar kopējo lietderīgo (iznomājamo) platību - 987 m2, ēkas kopējais būvtilpums tiek plānots 7,4 tūkst. m3 apmērā. izbūvēts pieslēgums centralizētajai siltumapgādes sistēmai un ūdenssaimniecības tīkliem. Satiksmes organizēšanai un nodrošināšanai izbūvēti piebraucamie ceļi  un stāvlaukumi. Uzstādīti saules paneļi. 
</t>
  </si>
  <si>
    <t>Daugavpils valstspilsētas un Augšdaugavas novada attīstības programma 2022.-2027. gadam
DAUGAVPILS VALSTSPILSĒTAS INVESTĪCIJU PLĀNS 2022.-2027. GADAM
AUGŠDAUGAVAS NOVADA INVESTĪCIJU PLĀNS 2026.-2028. GADAM
KOPĪGIE PROJEKTI</t>
  </si>
  <si>
    <t>Stratēģiskā atbilstība</t>
  </si>
  <si>
    <t>Finanšu instrumenti (EUR vai %, nosaukums)</t>
  </si>
  <si>
    <t xml:space="preserve">Nr. </t>
  </si>
  <si>
    <t>Projekta nosaukums</t>
  </si>
  <si>
    <t>Īstenošanas teritorija (apkaime / visa pilsēta u.c.)</t>
  </si>
  <si>
    <t>Vidēja termiņa prioritāte</t>
  </si>
  <si>
    <t>Rīcības virziens</t>
  </si>
  <si>
    <t>Uzdevums</t>
  </si>
  <si>
    <t>Pašvaldības budžets (vai iesniedzēja finansējums)</t>
  </si>
  <si>
    <t>Valsts finansējums (vai aizdevums)</t>
  </si>
  <si>
    <t>ESI fondu un cits ārējais finansējums</t>
  </si>
  <si>
    <t>Valsts, ESI fondu u.c. finanšu avotu nosaukums</t>
  </si>
  <si>
    <t>Pašvaldības budžets - 2026.</t>
  </si>
  <si>
    <t>Pašvaldības ņemtie kredītlīdzekļi</t>
  </si>
  <si>
    <t>Uzsākšanas gads</t>
  </si>
  <si>
    <t>Realizācijas termiņš</t>
  </si>
  <si>
    <t>Atbildīgie par projekta īstenošanu (sadarbības partneri)</t>
  </si>
  <si>
    <t>Faktiskie izdevumi</t>
  </si>
  <si>
    <t>Projekta ieviešanas progress  (plānots/sagatavošanā; realizācijā; pabeigts; cits)</t>
  </si>
  <si>
    <t>Attiecināmās izmaksas</t>
  </si>
  <si>
    <t>Neattiecināmās izmaksas</t>
  </si>
  <si>
    <t>Austrumlatvijas viedo tehnoloģiju un zinātnes (pētniecības) centra (ALTOP) attīstība</t>
  </si>
  <si>
    <t>Augšdaugavas novads, Lociki</t>
  </si>
  <si>
    <t>VTP2, VTP5</t>
  </si>
  <si>
    <t>RV10, RV12, RV21</t>
  </si>
  <si>
    <t>U38, U47, U83</t>
  </si>
  <si>
    <t>ESI fondi</t>
  </si>
  <si>
    <t>Projekta ietvaros plānots izveidot Austrumlatvijas viedo tehnoloģiju un aviācijas klasteri /Daugavpils lidostas  teritorijā/, kas sniegs jaunu stimulu reģiona ekonomiskai, tehnoloģiskajai, teritoriālajai  izaugsmei, radot jaunas darba vietas, mazinot sociālo un ekonomisko krīzes ietekmi un stiprinot reģiona izaugsmes potenciālu. Izveidots Austrumlatvijas viedo tehnoloģiju un aviācijas klasteris:  Zinātnes parks, Industriālais parks, attīstīts Daugavpils lidlauks.</t>
  </si>
  <si>
    <t>ANP Centrālā administrācija, Daugavpils valstspilsētas pašvaldība (Latgales plānošanas reģiona administrācija, Latgales Speciālās ekonomiskās zonas administrācija, citi publiskie partneri, privātie partneri)</t>
  </si>
  <si>
    <t>1.1.</t>
  </si>
  <si>
    <t>Austumlatvijas viedo tehnoloģiju un pētniecības centra (ALTOP) Industriālā parka izveide</t>
  </si>
  <si>
    <t>Augšdaugavas novads</t>
  </si>
  <si>
    <t xml:space="preserve">VTP2, VTP4      </t>
  </si>
  <si>
    <t>RV10, RV21</t>
  </si>
  <si>
    <t>U38, U83</t>
  </si>
  <si>
    <t xml:space="preserve">1 066 756.14
bez PVN
(Privātās attiecināmās izmaksas) </t>
  </si>
  <si>
    <t>3 873 632.42 
(PVN izmaksas, auto elektoruzlādes stacijas un to AU un BU)</t>
  </si>
  <si>
    <t>17 125 169.70
bez PVN</t>
  </si>
  <si>
    <t>AF 
3.1.1.3.i.</t>
  </si>
  <si>
    <t>Izveidots  industriālais parks Lidostas ielā 4, Locikos, Naujenes pagastā, Augšdaugavas novadā (1.karta, 2. kārta, 3. kārta) veikta ēkas būvniecība un pieguļošās teritorijas labiekārtošana Lidostas ielā 4, Lociki, Naujenes pagastā, Augšdaugavas novadā;  pārbūvēti Augšdaugavas novada pašvaldības ceļš “Lociki-Lidlauks” (74-27)  un Augšdaugavas novada pašvaldības ceļa “Lidostas iela” (74-104) (1.kārta);  izbūvētas nepieciešamās inženierkomunikācijas ēkas funkcionalitātes nodrošināšanai.</t>
  </si>
  <si>
    <t>Daugvpils valstspisētas pašvaldība (vadošais partneris); Augšdaugavas novada pašvaldība, SIA "Naujenes Pakalpojumu serivss"</t>
  </si>
  <si>
    <t>Vēsturiski piesārņoto vietu sanācija bijušās izgāztuves un dūņu lauku "Križi" teritorijā</t>
  </si>
  <si>
    <t>VTP3</t>
  </si>
  <si>
    <t>RV16,
RV19</t>
  </si>
  <si>
    <t>U65,
U73</t>
  </si>
  <si>
    <t>Veikti notekūdeņu dūņu apsaimniekošanas pasākumi (t.sk. risinājums dūņām, kuras glabājas dūņu laukos, un risinājums jaunsaražotajām dūņām). Vēsturiski piesārņotās vietas sanācija bijušās izgāztuves un dūņu lauku "Križi" teritorijā</t>
  </si>
  <si>
    <t>ANP Centrālā pārvalde, Daugavpils valstspilsētas pašvaldība, SIA "Daugavpils ūdens"</t>
  </si>
  <si>
    <t>Plānots</t>
  </si>
  <si>
    <t>“Bioloģiski noārdāmo atkritumu pārstrādes iekārtu izveide  poligonā “Cinīši””</t>
  </si>
  <si>
    <t>RV16</t>
  </si>
  <si>
    <t>U66</t>
  </si>
  <si>
    <t>KF</t>
  </si>
  <si>
    <t>Daugavpils novadā, pie poligona “Cinīši” izveidotas bioloģiski noārdāmo atkritumu pārstrādes iekārtas ar pārstrādes jaudu 18500 t/gadā un iegādāts iekārtu ekspluatācijai nepieciešamais papildu aprīkojums.</t>
  </si>
  <si>
    <t>ANP Centrālā pārvalde, Daugavpils valstspilsētas pašvaldība</t>
  </si>
  <si>
    <t>Mikromobilitātes infrastruktūras attīstība pilsētas un novada telpā</t>
  </si>
  <si>
    <t>Visa pilsēta/ novads</t>
  </si>
  <si>
    <t>VTP4</t>
  </si>
  <si>
    <t>RV20</t>
  </si>
  <si>
    <t>U75, 
U77,
U78</t>
  </si>
  <si>
    <t>tiks precizēts</t>
  </si>
  <si>
    <t>Savienota, droša un ērta mikromobilitātes tīkla un novietņu izbūve pilsētas teritorijā, veidojot sasaisti ar novadu teritorijām, kā arī viedo satiksmes plūsmu uzskaites tehnoloģiju iegāde un uzstādīšana. Labiekārtotas vietas, kas aprīkotas ar ērtām novietnēm, remonta stacijām, koplietošanas elektrisko skrejriteņu un velosipēdu īres punktiem, kā arī solāriem soliņiem</t>
  </si>
  <si>
    <t>Dienvidaustrumu apvedceļa un otrā tilta pāri Daugavai būvniecība</t>
  </si>
  <si>
    <t>Ruģeļi/ Augšdaugavas novads</t>
  </si>
  <si>
    <t>RV21</t>
  </si>
  <si>
    <t>U81</t>
  </si>
  <si>
    <t>Apvedceļa posma, kas savieno valsts galveno autoceļu A13 ar reģionālās nozīmes autoceļu P68 izbūve un otra tilta pār Daugavu būvniecība, lai atrisinātu Baltkrievijas un Krievijas tranzīta plūsmas. Attīstīt ilgtspējīgu mobilitāti  reģiona līmenī, ietverot uzlabotu piekļuvi TEN-T tīklā esošajam valsts autoceļu tīklam, veidojot tranzītsatiksmei ērtu un drošu maršrutu, uzlabot pilsētas drošību un pakalpojumu pieejamību.</t>
  </si>
  <si>
    <t>ANP Centrālā pārvalde, Daugavpils valstspilsētas pašvaldība, VAS "Latvijas valsts ceļi"</t>
  </si>
  <si>
    <t>Dzīvojamā fonda un īres mājokļu attīstība</t>
  </si>
  <si>
    <t>RV14</t>
  </si>
  <si>
    <t>U54</t>
  </si>
  <si>
    <t>Veikta dzīvojamā fonda paplašināšana, atjaunošana un uzlabošana.</t>
  </si>
  <si>
    <t>Kapsētu teritorijas labiekārtošana Liginišķu apkaimē</t>
  </si>
  <si>
    <t>Visa pilsēta</t>
  </si>
  <si>
    <t>RV17</t>
  </si>
  <si>
    <t>U70</t>
  </si>
  <si>
    <t>Būvprojekta "Jauno kapsētu (t.sk. dzīvnieku kapsētu) izveidošana Liginišķu apkaimē, zemes gabalā ar kadastra Nr.05000173402" izstrāde</t>
  </si>
  <si>
    <t>Jaunu tūrisma maršrutu izveide Daugavpils pilsētas un Augšdaugavas novada kopīgajā teritorijā</t>
  </si>
  <si>
    <t>VTP2</t>
  </si>
  <si>
    <t>RV13</t>
  </si>
  <si>
    <t>U50</t>
  </si>
  <si>
    <t>Izveidoti vairāki jauni kopīgi tūrisma maršruti Daugavpils pilsētās un Augšdaugavas novadā, kas sekmē tūrisma attīstību un tūristu skaita pieaugumu.</t>
  </si>
  <si>
    <t>Laucesas upes krasta erozijas novēršana un plūdu risku mazināšana  Daugavpils valstspilsētā</t>
  </si>
  <si>
    <t>Grīva</t>
  </si>
  <si>
    <t>RV15</t>
  </si>
  <si>
    <t>U61</t>
  </si>
  <si>
    <t>SAM 2.1.3.2.</t>
  </si>
  <si>
    <t>Veikta appludinātā Laucesas upes lejasteces gala piegulošās pilsētas grāvju un meliorācijas sistēmas attīrīšana no aizsērējumiem, krūmiem, nezālēm, to pamatfunkciju atjaunošana, Laucesas upes gultnes tīrīšanas/padziļināšanas pasākumi, Laucesas upes krasta (t.sk. arī aizsargdambja) erozijas novēršanas darbības, Aiviekstes ielas aizsargdambja pastiprināšana Grīvas apkaimes teritorijā  (t.sk. arī lietus ūdens kanalizācijas novadsistēmas iztekas organizēšana)</t>
  </si>
  <si>
    <t>Aizsargdambja būvniecība Daugavas upes kreisajā krastā</t>
  </si>
  <si>
    <t>VTP1</t>
  </si>
  <si>
    <t>RV9</t>
  </si>
  <si>
    <t>U33</t>
  </si>
  <si>
    <t>Veikta izpēte, izstrādāts projekts un veikta aizsargdambja būvniecība Daugavas upes kreisajā krastā, mazinot plūdu riskus Daugavpils un Augšdaugavas novada iedzīvotājiem.</t>
  </si>
  <si>
    <t>Uzņēmējdarbības attīstībai nepieciešamās publiskās infrastruktūras izveide Augšdauagvas novada Višķu pagasta degradētajā rūpnieciskajā teritorijā</t>
  </si>
  <si>
    <t>VTP1 / VTP2</t>
  </si>
  <si>
    <t>RV4 / RV11 / RV12</t>
  </si>
  <si>
    <t>U16 / U42 / U46</t>
  </si>
  <si>
    <t>Uzņēmējdarbības attīstībai nepieciešamās publiskās infrastruktūras izveide Augšdauagvas novada Višķu pagasta degradētajā rūpnieciskajā teritorijā. Modernizēta Latgales industriālā tehnikuma IPĪV "Višķi" mācību bāze, veidojot mācību poligonu, kas nākotnē kalpotu izglītības, zinātnes un mazo un vidējo uzņēmēju klāstera veidošanai ar mērķi sniegt lauksaimniecības produkcijas ražošanas uzņēmumiem un jaunajiem lauksaimniekiem zināšanas un pakalpojumus precīzo lauksaimniecības tehnoloģiju jomā.</t>
  </si>
  <si>
    <t>ANP Centrālā pārvalde, Daugavpils valstspilsētas pašvaldība, LIT</t>
  </si>
  <si>
    <t>Augšdaugavas novada pašvaldības domes priekšsēdētājs</t>
  </si>
  <si>
    <t>V.Aizbalts</t>
  </si>
  <si>
    <t>CIS-172/01</t>
  </si>
  <si>
    <t>CIS-172/02</t>
  </si>
  <si>
    <t>Uzlabota pašvaldības ceļa Nr.A100224000002 kvalitāte (grants seguma atjaunošana, 4 km)</t>
  </si>
  <si>
    <t>Uzlabota pašvaldības ceļa Nr.A100224000001 kvalitāte (grants seguma atjaunošana, 1.5 km)</t>
  </si>
  <si>
    <t>CIS-172/03</t>
  </si>
  <si>
    <t>CIS-172/04</t>
  </si>
  <si>
    <t xml:space="preserve">Pašvaldības ceļa "Miglāni-Kokini” posma atjaunošana </t>
  </si>
  <si>
    <t>Uzlabota pašvaldības ceļa Nr.B100224000333 kvalitāte (grants seguma atjaunošana, 1.5 km)</t>
  </si>
  <si>
    <t>Uzlabota pašvaldības ceļa Nr.Nr.B100224000335 posma no p.k.0,000-0,468 km kvalitāte (grants segums)</t>
  </si>
  <si>
    <t>CIS-173/01</t>
  </si>
  <si>
    <t>CIS-173/02</t>
  </si>
  <si>
    <t>CIS-173/04</t>
  </si>
  <si>
    <t>CIS-173/05</t>
  </si>
  <si>
    <t>CIS-173/06</t>
  </si>
  <si>
    <t>CIS-173/07</t>
  </si>
  <si>
    <t>CIS-173/08</t>
  </si>
  <si>
    <t>PB</t>
  </si>
  <si>
    <t>Uzlabota ceļa Nr. D100224101183 kvalitāte posmā 0.00-0.485 km (melnā seguma izbūve, apgaismojuma izbūve)</t>
  </si>
  <si>
    <t>Uzlabota pašvaldības ceļa Nr.D100224101186 kvalitāte (melnā seguma atjaunošana). Apgaismojuma izbūve.</t>
  </si>
  <si>
    <t>Uzlabota pašvaldības ceļa Nr.B100224100339 kvalitāte posmos 0,660-1,080 km un 1.080-1.83 km (grants segums, 1.00-1.83km). Sāngrāvju un caurteku atjaunošana</t>
  </si>
  <si>
    <t>CIS-173/09</t>
  </si>
  <si>
    <t>Bebrenes ciema pašvaldības ceļa "Mazbleivi - Ilze" infrastruktūras uzlabošana</t>
  </si>
  <si>
    <t>Uzlabota pašvaldības ceļa Nr.B100224100345 kvalitāte. Asfaltbetona dubultās virsmas klājuma virskārtas atjaunošana posmā 0,00 -5,02 km.</t>
  </si>
  <si>
    <t xml:space="preserve">Uzlabota pašvaldības ceļa Nr.B100224100339 kvalitāte (grants seguma atjaunošana (selektīvi), sāngrāvju atjaunošana, 0.250km). </t>
  </si>
  <si>
    <t>CIS-174/01</t>
  </si>
  <si>
    <t>CIS-174/02</t>
  </si>
  <si>
    <t>CIS-174/03</t>
  </si>
  <si>
    <t>CIS-175/01</t>
  </si>
  <si>
    <t>CIS-175/02</t>
  </si>
  <si>
    <t>CIS-175/03</t>
  </si>
  <si>
    <t>CIS-175/04</t>
  </si>
  <si>
    <t xml:space="preserve">Pašvaldības ceļa “Kovališki-Robežas-Skirna” infrastruktūras uzlabošana  
</t>
  </si>
  <si>
    <t>CIS-175/05</t>
  </si>
  <si>
    <t xml:space="preserve">Uzlabota ceļa Nr. C100224300671 kvalitāte (grants seguma atjaunošana, 2.36 km). </t>
  </si>
  <si>
    <t xml:space="preserve">Pašvaldības ceļa "Paškelišķi-Ezermaļi" infrastruktūras uzlabošana 
</t>
  </si>
  <si>
    <t>CIS-175/06</t>
  </si>
  <si>
    <t xml:space="preserve">Uzlabota ceļa Nr. B100224900362 kvalitāte (grants seguma atjaunošana, 4.33 km). </t>
  </si>
  <si>
    <t>CIS-175/07</t>
  </si>
  <si>
    <t>Uzlabota ceļa Nr. B100224900361 kvalitāte (grants seguma atjaunošana, 2.01 km). Atjaunoti sāngrāvi un nobrauktuves.</t>
  </si>
  <si>
    <t xml:space="preserve">Pašvaldības ceļa "Paegli  - Daubļi" infrastruktūras uzlabošana 
</t>
  </si>
  <si>
    <t xml:space="preserve">Sagatavošanā </t>
  </si>
  <si>
    <t>CIS-176/01</t>
  </si>
  <si>
    <t>CIS-176/02</t>
  </si>
  <si>
    <t>CIS-176/03</t>
  </si>
  <si>
    <t>Uzlabota ceļa Nr. C100224500718 kvalitāte (grants seguma izbūve, sāngrāvju rakšana, posms 0.500- 0.850 km)</t>
  </si>
  <si>
    <t>CIS-176/04</t>
  </si>
  <si>
    <t xml:space="preserve">Pašvaldības ceļa "Zariņu skola-Zariņu kapi-Zariņi-Lielceļš" infrastruktūras uzlabošana      
</t>
  </si>
  <si>
    <t>Uzlabota ceļa Nr. B100224500383 kvalitāte (grants seguma atjaunošana, sāngrāvju rakšana, posms 3.250-4.040 km)</t>
  </si>
  <si>
    <t>CIS-177/01</t>
  </si>
  <si>
    <t>CIS-177/02</t>
  </si>
  <si>
    <t>CIS-177/03</t>
  </si>
  <si>
    <t>CIS-178/01</t>
  </si>
  <si>
    <t>CIS-178/02</t>
  </si>
  <si>
    <t>CIS-178/03</t>
  </si>
  <si>
    <t>CIS-178/04</t>
  </si>
  <si>
    <t xml:space="preserve">Pašvaldības ceļa "Subate-Dārzniecība" infrastruktūras uzlabošana 
</t>
  </si>
  <si>
    <t>Uzlabota ceļa Nr. B100224600386 kvalitāte (grants seguma atjaunošana,  0.37 km)</t>
  </si>
  <si>
    <t>CIS-179/01</t>
  </si>
  <si>
    <t>CIS-179/02</t>
  </si>
  <si>
    <t>CIS-179/03</t>
  </si>
  <si>
    <t>CIS-179/04</t>
  </si>
  <si>
    <t>CIS-179/05</t>
  </si>
  <si>
    <t>CIS-179/06</t>
  </si>
  <si>
    <t>CIS-179/07</t>
  </si>
  <si>
    <t>CIS-179/08</t>
  </si>
  <si>
    <t>CIS-179/09</t>
  </si>
  <si>
    <t>Uzlabota ielas Nr.D100222001122 kvalitāte (asfalta seguma un ūdensvada izbūve; gājēju ietves atjaunošana, ielas paplašināšana, demontējot ietvi vienā pusē, 480 m)</t>
  </si>
  <si>
    <t>CIS-179/10</t>
  </si>
  <si>
    <t>Ilūkstes pilsetas Raiņa ielas infrastruktūras uzlabošana</t>
  </si>
  <si>
    <t>Uzlabota ielas Nr. D100222001099 kvalitāte (gājēju ietves atjaunošana)</t>
  </si>
  <si>
    <t>CIS-180/01</t>
  </si>
  <si>
    <t>CIS-180/02</t>
  </si>
  <si>
    <t>CIS-180/03</t>
  </si>
  <si>
    <t>CIS-180/04</t>
  </si>
  <si>
    <t>CIS-180/05</t>
  </si>
  <si>
    <t xml:space="preserve">Pašvaldības ceļa "Kupcišķi - Sventes" infrastruktūras uzlabošana  </t>
  </si>
  <si>
    <t>Uzlabota ceļa Nr.A100224700078 kvalitāte (grants seguma izbūve, 1.640 km)</t>
  </si>
  <si>
    <t>CIS-181/01</t>
  </si>
  <si>
    <t>CIS-181/02</t>
  </si>
  <si>
    <t>CIS-181/03</t>
  </si>
  <si>
    <t>CIS-181/04</t>
  </si>
  <si>
    <t>CIS-181/05</t>
  </si>
  <si>
    <t>CIS-181/06</t>
  </si>
  <si>
    <t>CIS-181/07</t>
  </si>
  <si>
    <t>Uzlabota ceļa Nr.B100224800414 kvalitāte (grants seguma atjaunošana, 2.62-6.27km)</t>
  </si>
  <si>
    <t>Uzlabota ceļa Nr.A100224800114 kvalitāte (grants seguma atjaunošana, 2.57 km)</t>
  </si>
  <si>
    <t>Uzlabota ceļa Nr.A100224800115 kvalitāte (grants seguma atjaunošana, 1.43 km)</t>
  </si>
  <si>
    <t>Uzlabota ceļa Nr.A100224800122  kvalitāte (grants seguma atjaunošana, 1.72 km)</t>
  </si>
  <si>
    <t>Uzlabota ceļa Nr.B100224800408 kvalitāte (grants seguma atjaunošana, 1.45km)</t>
  </si>
  <si>
    <t>CIS-188/01</t>
  </si>
  <si>
    <t>CIS-188/02</t>
  </si>
  <si>
    <t>CIS-188/03</t>
  </si>
  <si>
    <t>CIS-188/04</t>
  </si>
  <si>
    <t>CIS-188/05</t>
  </si>
  <si>
    <t>CIS-189/01</t>
  </si>
  <si>
    <t>CIS-189/02</t>
  </si>
  <si>
    <t>CIS-189/03</t>
  </si>
  <si>
    <t>CIS-189/04</t>
  </si>
  <si>
    <t>CIS-189/05</t>
  </si>
  <si>
    <t>CIS-189/06</t>
  </si>
  <si>
    <t>CIS-189/07</t>
  </si>
  <si>
    <t>CIS-189/08</t>
  </si>
  <si>
    <t>CIS-189/09</t>
  </si>
  <si>
    <t>Uzlabota ceļu Nr.D100224801243 un Nr.C100224800831 kvalitāte (grants seguma atjaunošana, ceļā Nr.D1243 - 0.290 km, ceļā Nr.C0831  - 0.02 km)</t>
  </si>
  <si>
    <t>CIS-188/06</t>
  </si>
  <si>
    <t xml:space="preserve">Pašvaldības ceļa "Alejas iela" infrastruktūras uzlabošana   </t>
  </si>
  <si>
    <t xml:space="preserve">Uzlabota ceļa D100224901254 kvalitāte (grants seguma atjaunošana, sāngravju rakšana, nomaļu grunts uzaugumu noņemšana, caurteku ievietošana, posms 0.00-0.230 km) </t>
  </si>
  <si>
    <t>CIS-190/01</t>
  </si>
  <si>
    <t>CIS-190/02</t>
  </si>
  <si>
    <t>CIS-190/03</t>
  </si>
  <si>
    <t>CIS-205/01</t>
  </si>
  <si>
    <t>CIS-205/02</t>
  </si>
  <si>
    <t>CIS-205/03</t>
  </si>
  <si>
    <t xml:space="preserve">Pašvaldības ceļa "Arodnieki - Bērzkalni" infrastruktūras uzlabošana </t>
  </si>
  <si>
    <t>Uzlabota ceļa Nr. B100225201399 kvalitāte (grants seguma izbūve, 1.560 km)</t>
  </si>
  <si>
    <t>Uzlabota ceļa Nr.C100225200910 kvalitāte (grants seguma atjaunošana, caurteku uzsādīšana, 3.530 km)</t>
  </si>
  <si>
    <t xml:space="preserve">Pašvaldības ceļa "Čiekuri - Adamovo" infrastruktūras uzlabošana  </t>
  </si>
  <si>
    <t>CIS-205/04</t>
  </si>
  <si>
    <t>CIS-205/05</t>
  </si>
  <si>
    <t>CIS-205/06</t>
  </si>
  <si>
    <t>Uzlabota ceļa Nr.C100225200886 kvalitāte (grants seguma atjaunošana, caurteku uzsādīšana, 1.580 km)</t>
  </si>
  <si>
    <t xml:space="preserve">Pašvaldības ceļa "Juneļi - Kalkūnes pagasts" infrastruktūras uzlabošana  </t>
  </si>
  <si>
    <t>CIS-191/01</t>
  </si>
  <si>
    <t>CIS-191/02</t>
  </si>
  <si>
    <t>CIS-191/03</t>
  </si>
  <si>
    <t>CIS-191/04</t>
  </si>
  <si>
    <t>CIS-191/05</t>
  </si>
  <si>
    <t>CIS-191/06</t>
  </si>
  <si>
    <t>CIS-191/09</t>
  </si>
  <si>
    <t xml:space="preserve">Pašvaldības ceļa "Vecpils- Daugava-Serenieši" infrastruktūras uzlabošana  </t>
  </si>
  <si>
    <t>Uzlabota ceļa Nr. B100225300459 kvalitāte (seguma un sāngravju atjaunošana, posms 0.000-0.300 )</t>
  </si>
  <si>
    <t>CIS-191/10</t>
  </si>
  <si>
    <t xml:space="preserve">Pašvaldības ceļa "Butiški- Nitiši" infrastruktūras uzlabošana  </t>
  </si>
  <si>
    <t>Uzlabota ceļa Nr. B100225300465 kvalitāte (seguma un sāngravju atjaunošana, 2.84 km)</t>
  </si>
  <si>
    <t>CIS-191/11</t>
  </si>
  <si>
    <t xml:space="preserve">Pašvaldības ceļa "Lociki- Košatniki- Stropica" infrastruktūras uzlabošana  </t>
  </si>
  <si>
    <t>Uzlabota ceļa Nr. B100225300503 kvalitāte (ceļa klātnes un sāngravju izbūve)</t>
  </si>
  <si>
    <t>CIS-191/12</t>
  </si>
  <si>
    <t xml:space="preserve">Pašvaldības ceļa "Pritikina- Sēņaudzētava" infrastruktūras uzlabošana  </t>
  </si>
  <si>
    <t>Uzlabota ceļa Nr. B100225300495 kvalitāte (melnā seguma ceļa klātnes un sāngravju atjaunošana, 0.38 km)</t>
  </si>
  <si>
    <t>Uzlabota ceļa  Nr. D100225301277 kvalitāte (melna seguma atjaunošana, 0.2 km)</t>
  </si>
  <si>
    <t xml:space="preserve">Pašvaldības ceļa "Lidostas iela" posma infrastruktūras uzlabošana </t>
  </si>
  <si>
    <t>CIS-192/01</t>
  </si>
  <si>
    <t>CIS-192/02</t>
  </si>
  <si>
    <t>CIS-192/03</t>
  </si>
  <si>
    <t>CIS-192/04</t>
  </si>
  <si>
    <t>Uzlabota ceļa Nr. D100225401330 kvalitāte (asfaltbetona seguma atjaunošana, 0.142 km)</t>
  </si>
  <si>
    <t>Uzlabota ceļa Nr. C100225400945 kvalitāte (grants seguma atjaunošana, 0.500 km)</t>
  </si>
  <si>
    <t>Uzlabota ceļa Nr.A100225400203 kvalitāte (grants seguma atjaunošana, 0.310 km)</t>
  </si>
  <si>
    <t>CIS-193/01</t>
  </si>
  <si>
    <t>CIS-193/02</t>
  </si>
  <si>
    <t>CIS-193/03</t>
  </si>
  <si>
    <t>CIS-193/04</t>
  </si>
  <si>
    <t>CIS-193/05</t>
  </si>
  <si>
    <t>CIS-194/01</t>
  </si>
  <si>
    <t>CIS-194/02</t>
  </si>
  <si>
    <t>CIS-194/03</t>
  </si>
  <si>
    <t>Uzlabota ceļa Nr.B100225500530 kvalitāte (grants seguma atjaunošana, caurtekunu ievietošana, sāngrāvju rakšana, 1.39 km)</t>
  </si>
  <si>
    <t>Uzlabota ceļa Nr.A100225700217 kvalitāte (grants seguma atjaunošana)</t>
  </si>
  <si>
    <t>CIS-195/01</t>
  </si>
  <si>
    <t>CIS-195/02</t>
  </si>
  <si>
    <t>Uzlabota ceļa Nr.B100226000568 kvalitāte (grants seguma atjaunošana, 1.5 km)</t>
  </si>
  <si>
    <t>CIS-195/03</t>
  </si>
  <si>
    <t>Uzlabota ceļa Nr. A100226000268 kvalitāte (grants seguma atjaunošana, 12.04 km)</t>
  </si>
  <si>
    <t xml:space="preserve">Pašvaldības ceļa "Šēdere-Lauvas-Šteinburga" posmu infrastruktūras uzlabošana  </t>
  </si>
  <si>
    <t>CIS-206/01</t>
  </si>
  <si>
    <t>CIS-206/02</t>
  </si>
  <si>
    <t>CIS-206/03</t>
  </si>
  <si>
    <t>CIS-206/04</t>
  </si>
  <si>
    <t>CIS-206/05</t>
  </si>
  <si>
    <t>CIS-196/01</t>
  </si>
  <si>
    <t>CIS-196/03</t>
  </si>
  <si>
    <t>CIS-196/04</t>
  </si>
  <si>
    <t>CIS-196/05</t>
  </si>
  <si>
    <t>CIS-196/06</t>
  </si>
  <si>
    <t>CIS-196/07</t>
  </si>
  <si>
    <t>Subates pilsētas Smilšu ielas infrastruktūras uzlabošana  iela 0.428km</t>
  </si>
  <si>
    <t>Uzlabota ielas Nr. D100222101168 kvalitāte (asfalta seguma ierīkošana, 0.428 km)</t>
  </si>
  <si>
    <t>CIS-197/01</t>
  </si>
  <si>
    <t>CIS-197/02</t>
  </si>
  <si>
    <t>CIS-197/03</t>
  </si>
  <si>
    <t>CIS-197/04</t>
  </si>
  <si>
    <t>CIS-197/05</t>
  </si>
  <si>
    <t>CIS-198/01</t>
  </si>
  <si>
    <t>CIS-198/02</t>
  </si>
  <si>
    <t>CIS-198/03</t>
  </si>
  <si>
    <t>CIS-198/04</t>
  </si>
  <si>
    <t>CIS-198/05</t>
  </si>
  <si>
    <t>CIS-198/06</t>
  </si>
  <si>
    <t>Tabores ciema pašvaldības ielas "Sadnieku iela" rekonstrukcija</t>
  </si>
  <si>
    <t>Uzlabota ceļa Nr. D100226101378 kvalitāte (ielas rekonstrukcija, ceļa seguma nomaiņa, 1.16 km)</t>
  </si>
  <si>
    <t xml:space="preserve">Tabores ciema pašvaldības ceļu "Ozolu iela", "Dārza iela" un "Miera iela" infrastruktūras uzlabošana </t>
  </si>
  <si>
    <t>Uzlabota ceļu kvalitāte (melnā seguma atjaunošana, apgaismojuma ierīkošana posmos Ozolu iel - 1.66 km, Dārza ielā - 0.53 km, Miera ielā - 0.56 km)</t>
  </si>
  <si>
    <t>CIS-198/07</t>
  </si>
  <si>
    <t xml:space="preserve">Pašvaldības ceļa "Kadiķi-Kalniški" infrastruktūras uzlabošana   </t>
  </si>
  <si>
    <t>Uzlabota ceļa Nr. A100226100280  kvalitāte (grants seguma un caurteku atjaunošana, grāvmalu tīrīšana, 0.93 km)</t>
  </si>
  <si>
    <t>Uzlabota ceļa Nr. B100226100579  kvalitāte (grants seguma atjaunošana, grāvmalu tīrīšana, posms 0.00-0.500)</t>
  </si>
  <si>
    <t>CIS-199/01</t>
  </si>
  <si>
    <t>CIS-199/02</t>
  </si>
  <si>
    <t>CIS-199/03</t>
  </si>
  <si>
    <t>CIS-199/04</t>
  </si>
  <si>
    <t>CIS-199/06</t>
  </si>
  <si>
    <t>CIS-199/07</t>
  </si>
  <si>
    <t>CIS-199/08</t>
  </si>
  <si>
    <t>CIS-199/09</t>
  </si>
  <si>
    <t>CIS-207/01</t>
  </si>
  <si>
    <t xml:space="preserve">Pašvaldības ceļa "Kucini - Uglinieki - Svētiņi" infrastruktūras uzlabošana </t>
  </si>
  <si>
    <t>CIS-199/10</t>
  </si>
  <si>
    <t>Uzlabota ceļa Nr.B100226200590 kvalitāte (grants seguma atjaunošana, sāngrāvju atjaunošana, 0.00-0.200 km)</t>
  </si>
  <si>
    <t>CIS-200/02</t>
  </si>
  <si>
    <t>CIS-200/03</t>
  </si>
  <si>
    <t>CIS-200/04</t>
  </si>
  <si>
    <t>CIS-200/05</t>
  </si>
  <si>
    <t>CIS-200/06</t>
  </si>
  <si>
    <t>CIS-200/07</t>
  </si>
  <si>
    <t>Špoģu ciema pašvaldības ceļu "Dārzu iela", "Kalnu iela"  infrastruktūras uzlabošana</t>
  </si>
  <si>
    <t>Uzlabota ceļa Nr. D100226401384 kvalitāte (asfalta seguma izbūve; posms 0.000 - 0.217 km)</t>
  </si>
  <si>
    <t>Špoģu ciema pašvaldības ceļa "Skolas iela" infrastruktūras uzlabošana</t>
  </si>
  <si>
    <t>CIS-200/08</t>
  </si>
  <si>
    <t>Uzlabota ceļu Nr. D100226401387 un Nr. D100226401386 kvalitāte (asfalta seguma izbūve; Nākotnes ielas posms: 0.00 - 0.426 km; Parka ielas posms: 0.00 - 0.144 km )</t>
  </si>
  <si>
    <t xml:space="preserve">Ciema Višķu tehnikums pašvaldības ceļu "Nākotnes iela" un "Parka iela" infrastruktūras uzlabošana </t>
  </si>
  <si>
    <t>CIS-200/09</t>
  </si>
  <si>
    <t>Špoģu ciema pašvaldības ceļa  "Mednieku iela" infrastruktūras uzlabošana</t>
  </si>
  <si>
    <t>Uzlabota ceļu Nr. D100226401390 kvalitāte (asfalta seguma izbūve)</t>
  </si>
  <si>
    <t>2025 .</t>
  </si>
  <si>
    <t>2030.</t>
  </si>
  <si>
    <t xml:space="preserve">Turpināta sociālo mājokļu atjaunošana Augšdaugavas novadā: remontdarbi pašvaldības dzīvojamajā fondā (20 dzīvokļi). Revitalizēta sociālā dzīvojamā telpa. Uzlabota cilvēka cienīgiem dzīves apstākļiem atbilstoša mājokļa pieejamība sociāli mazaizsargātajiem un sociāli maznodrošinātiem (trūcīgiem) novada iedzīvotājiem. </t>
  </si>
  <si>
    <t>Ilūkste, Naujenes pagasts, Salienas pagasts, Skrudalienas pagasts, Višķu pagasts</t>
  </si>
  <si>
    <t>286897 (Augšdaugavas novada pašvaldības daļa)</t>
  </si>
  <si>
    <t>140850 (Augšdaugavas novada pašvaldības daļa)</t>
  </si>
  <si>
    <t>399.</t>
  </si>
  <si>
    <t>400.</t>
  </si>
  <si>
    <t>401.</t>
  </si>
  <si>
    <t>Pabeigts, pēcīstenošanas monitorings</t>
  </si>
  <si>
    <t>Pabeigts, pēcieviešanas monitorings</t>
  </si>
  <si>
    <t>Īstenoti Valsts kultūrkapitāla fonda projektu novada kultūrmantojuma saglabāšanai un popularizēšanai. Īstenoti Biedrības "Daugavas savienība" projekti, kas ir vērsti uz Daugavas upes ielejā esošā reģiona attīstību. Realizēti Ebreju restitūcijas fonda projekti, kas veicina Latvijas ebreju kopienas sociālo labklājību, kultūras un vēsturiskā mantojuma saglabāšanu un sabiedrības izpratni par ebreju vēsturi. Īstenotas citu mazo grantu programmu finansētās iniciatīvas, kuras vērstas uz sabiedrības vajadzību un kopienas interešu stiprināšanu.</t>
  </si>
  <si>
    <t xml:space="preserve">Biedrības, kopienas, pagastu/pilsetu apvienības </t>
  </si>
  <si>
    <t>Valsts kultūrkapitāla fonda, Biedrības "Daugavas savienība", Ebreju restitūcijas fonda un citu mazo grantu programmu projektu ideju līdzfinansēšana un  īstenošana</t>
  </si>
  <si>
    <t>Augšdaugavas novada izglītības un izglītības ekosistēmas stratēģijas izstrādāšana un infrastruktūras sagatavošana Augšdaugavas novada izglītības ekosistēmas ieviešanai</t>
  </si>
  <si>
    <t xml:space="preserve">Realizācijā </t>
  </si>
  <si>
    <t>Infrastruktūras sagatavošana Augšdaugavas novada izglītības ekosistēmas ieviešanai: Ilūkstes pirmsskolas izglītības iestādes “Zvaniņš” , Lāču pamatskolas sporta laukuma izveide, Špoģu vidusskolas pirmsskolas grupas telpu paplašināšana un funkcionālās ārtelpas izveide. Izstrādāta Augšdaugavas novada izglītības un izglītības ekosistēmas stratēģija 2026.-2030. gadam</t>
  </si>
  <si>
    <t>Publiskas piekļuves vietas ierīkošana pie Daugavas Pilskalnes pagastā</t>
  </si>
  <si>
    <t xml:space="preserve">Sakārtota vietējā kultūrvide un nodrošināta tās pieejamība. Pilnveidota un dažādota kopienas publiskā telpa. Izveidota socializēšanas telpa muižas pagrabos un tunelī (t.sk. iegādāts eksponēšanas mēbeļu komplekts un muižas grāfu laika senie tērpi. Nodrošinata kultūras mantojuma saglabāšanaun veicināta tās popularizēšana.
</t>
  </si>
  <si>
    <t xml:space="preserve">Sakārtota kopienas publiskā ārtelpa. Kalupes parkā uzstādīta estrāde un nojume sabiedrisko aktivitāšu dazādošanai. Dokumentācijas sagatavošana. Atjaunota un uzlabota vietējās kopienas socializēšanas vieta . </t>
  </si>
  <si>
    <t>Uzlabota ceļa kvalitāte ( cietā seguma izbūve - 2.53 km – 0.600 km; grants seguma atjaunošana)</t>
  </si>
  <si>
    <t xml:space="preserve">Uzlabota ceļa Nr. D 100225901358 kvalitāte ( cietā seguma atjaunošana, gājēju celiņa izbūve, apgaismojuma ierīkošana, 0.500km) </t>
  </si>
  <si>
    <r>
      <t>Ielu apgaismojuma gaismekļu nomaiņa Kraujas</t>
    </r>
    <r>
      <rPr>
        <sz val="9"/>
        <rFont val="Calibri"/>
        <scheme val="minor"/>
      </rPr>
      <t xml:space="preserve"> ciemā</t>
    </r>
  </si>
  <si>
    <t>Ielu apgaismojuma inženiertīklu izbūve Augšdaugavas novadā (2.kārta )</t>
  </si>
  <si>
    <r>
      <t>Bebrenes pagasts, Demenes pagasts, Dubnas pagasts, Ilūkste, Kalkūnu un Salienas</t>
    </r>
    <r>
      <rPr>
        <sz val="9"/>
        <rFont val="Calibri"/>
        <scheme val="minor"/>
      </rPr>
      <t xml:space="preserve"> pagasts</t>
    </r>
  </si>
  <si>
    <r>
      <t>Izbūvēta ielu apgaismojuma infrastruktūra: Bebrenes pagasta Bebrenes ciemā gar Valsts ceļu P72 un Valsts ceļu V699, Skolas, Vēju, Gundegu, Bebru un Bērzu ielā; Demenes pagasta Demenes ciema Draudzības, Briģenes, Ezeru, Jaunatnes, Pumpuru un Lauku ielā; Dubnas pagasta Dubnas ciema Rīgas ielā, Medupes ielā, Jaunatnes, Skolas un Sporta ielās un pretī kultūras namam; Ilūkstes pilsētas Raiņa ielas posmā ar nobrauktuvi, 1 Šķērsielā ar nobrauktuvi, Jēkabpils un  Raiņa ielā</t>
    </r>
    <r>
      <rPr>
        <sz val="9"/>
        <rFont val="Calibri"/>
        <scheme val="minor"/>
      </rPr>
      <t>; Kalkūnu pagasta Randenes ciema Dārza, Strādnieku, Jaunatnes, Zemnieku un Vārpas ielā; Salienas pagasta Salienas ciema Centrāles ielā.</t>
    </r>
  </si>
  <si>
    <t>Pabeigts, monitoringa periods</t>
  </si>
  <si>
    <t>Ielu apgaismojuma infrastruktūras paplašināšana Sventes ciemā (5.kārta)</t>
  </si>
  <si>
    <t>Ielu apgaismojuma infrastruktūras paplašināšana Kalupes ciemā (5.kārta)</t>
  </si>
  <si>
    <r>
      <t xml:space="preserve">Pagarināts Sventes ciema ielu apgaismojuma inženiertīkls, t.sk.uzstādīti gaismekļu balsti un gaismekļi: </t>
    </r>
    <r>
      <rPr>
        <sz val="9"/>
        <rFont val="Calibri"/>
        <family val="2"/>
        <scheme val="minor"/>
      </rPr>
      <t xml:space="preserve">Valsts ceļa V698 nodalījumu joslā (no Daugavpils ielas 25 līdz A14  un no A14 līdz Alejas ielai ), Zemnieku un Mazā ielā (no V698 līdz Parka ielai ), Parka ielā (Valsts ceļa V698 līdz Parka ielai), Daugavpils šķērsiela (no Parka ielas līdz Alejas šķērsielai 1A ), Skolas ielā (no V698 līdz Alejas ielai ), Liepu ielā (no Parka ielas līdz Skolas ielai) un Strādnieku ielā (no valsts ceļa P70 līdz Strādnieku ielai 6 ) Sventē, Sventes pagastā  </t>
    </r>
  </si>
  <si>
    <r>
      <t xml:space="preserve">Pagarināts Kalupes ciema ielu apgaismojuma inženiertīkls, t.sk.uzstādīti gaismekļu balsti un gaismekļi: </t>
    </r>
    <r>
      <rPr>
        <sz val="9"/>
        <rFont val="Calibri"/>
        <family val="2"/>
        <scheme val="minor"/>
      </rPr>
      <t xml:space="preserve">Valsts ceļa V678 nodalījuma joslā (no “Rasiņi” līdz Ezeru iela 17) Kalupē, Kalupes pagastā </t>
    </r>
  </si>
  <si>
    <t>Esošā Valsts un pašvaldību vienoto klientu apkalpošanas centru (VPVKAC) tīkla papildināšana ar 4 VPVKA centriem (Eglainē, Kalupē, Mirnijā un Sventē) publisko pakalpojumu pieejamības un kvalitātes uzlabošanai.</t>
  </si>
  <si>
    <t>Špoģu vidusskolas ēku un teritorijas pielāgošana ilgtspējīgas izglītības funkcijas īstenošanai atbilstoši telpu funkcijas prasībām: sporta infrastruktūras (t.sk. ārtelpu aktivitāšu sporta laukuma) uzlabošana, dabaszinātņu un matemātikas kabinetu (t.sk. praktisko darbu telpu, aprīkojuma un inventāra) modernizācija, IKT risinājumu ieviešana, skolas teritorija pielāgota mūsdienu izglītības vides un drošības normām (soliņi, celiņi, apgaismojums, žogi, nojumes, videonovērošanas kameras), u.c.</t>
  </si>
  <si>
    <t>Nebija iekļauts projektā APG-029</t>
  </si>
  <si>
    <t>Aktivitātes pabeigtas</t>
  </si>
  <si>
    <t>Ilūkste, Līksnas pagasts</t>
  </si>
  <si>
    <t>Sociālo pakalpojumu pieejamības uzlabošana vecāka gadagājuma cilvēkiem un pārrobežu neatliekamās palīdzības kapacitātes stiprināšana</t>
  </si>
  <si>
    <t>Nodrošināta mājokļa vides pieejamība cilvēkam ar invaliditāti Līksnas pagastā un Ilūkst e (2 dzīvokļi). Perosnas modificētai neatkarībai mājokļa ārtelpā veikti šādi uzlabojumi: pārbūvēts panduss, izveidots celiņš uzstādīti automātiski atveramo garāžas vārti; paplasīnātas durvis, dušas zonas pielāgota drošai pārvietošanai u.c.</t>
  </si>
  <si>
    <t xml:space="preserve">Naujenes pagasts, Sventes pagasts </t>
  </si>
  <si>
    <t>Uzlabota pašvaldības ēku energoefektivitāte: Alejas ielā 13, Svente, Sventes pagasts; Muzeja ielā 6 un  Lociki, Naujenes pagasts</t>
  </si>
  <si>
    <t>ART-082/008</t>
  </si>
  <si>
    <t>Veikta jaunaudžu retināšana pašvaldības meža īpašumos "Tabores meži", "Demenes Mežs" un "Klints". Veicināta ilgtspējīga dabas resursu un pašvaldības īpašuma apsaimniekošana.</t>
  </si>
  <si>
    <t>Demenes pagasts, Tabores pagasts, Skrudalienas pagasts</t>
  </si>
  <si>
    <t>Izveidota daudzveidīgi pieejama, funkcionāli un estētiski kvalitatīva publiskā ārtelpu Luknas ezera krastā: attīrītas un restaurētas vēsturiskās kāpnes, veikta bojāto un bīstamo koku ciršana un koku vainagu kopšana, attīrīts ezera skats un atjaunots zāliens, atrisināta dīķa pārplūdes regulēšana, izveidota ezermalas taka, uzstādīti labiekārtojuma elementi. Būtiski uzlaba iedzīvotāju dzīves vides kvalitāti, attīstas tūristu un iedzīvotāju rekreācijas iespējas, veicināta sabiedrības drošība un izpratni par dabu un vēsturisko mantojumu Višķu pagastā</t>
  </si>
  <si>
    <t>Biedrības, reliģiskās organizācijas, sporta klubi</t>
  </si>
  <si>
    <t>Īstenotas sabiedrības iniciētas projektu idejas līdzdalības budžeta plānošanas vienībās (teritorijās) (2025.-2026.gada līdzekļi)</t>
  </si>
  <si>
    <t>Kalkūnes pagasts, Laucesas pagasts</t>
  </si>
  <si>
    <t xml:space="preserve">Ieguldījumi ilgtspējīgai mežsaimniecībai - jaunaudžu retināšana Augšdaugavas novada pašvaldības meža īpašumos "Tabores meži", "Demenes Mežs" un "Klints" </t>
  </si>
  <si>
    <t>Degradēto pašvaldības būvju likvidēšana</t>
  </si>
  <si>
    <t>Plānotais finansējums 2026.g.</t>
  </si>
  <si>
    <t>Atveseļošanas fonda projekts "Sabiedrības digitālo prasmju attīstība"</t>
  </si>
  <si>
    <t>VARAM</t>
  </si>
  <si>
    <t xml:space="preserve">Pilnveidotas sabiedrības digitālās pašapkalpošanās prasmes, tādējādi veicināta personu veiksmīgāku iekļaušanos sabiedrībā, t.sk. nodarbinātībā, ikdienas sadzīves jautājumu mūsdienīgā risināšanā un kvalitatīvas dzīves uzlabošanā. </t>
  </si>
  <si>
    <t>Aktivitātes, kas palīdz dažādot mācību pieredzi, stiprināt zināšanu sasaisti ar reālo dzīvi un veicināt skolēnu izpratni par darba tirgus prasībām.</t>
  </si>
  <si>
    <t>IZM</t>
  </si>
  <si>
    <t>ESF+ projekts "STEM un pilsoniskās līdzdalības norises plašākai izglītības pieredzei un karjeras izvēlei"</t>
  </si>
  <si>
    <t>IZG-089</t>
  </si>
  <si>
    <t>IZG-090</t>
  </si>
  <si>
    <t>SAB-021</t>
  </si>
  <si>
    <t>JAU-025/008</t>
  </si>
  <si>
    <t>CIT-040</t>
  </si>
  <si>
    <t>KUL-017</t>
  </si>
  <si>
    <t>PRV-062</t>
  </si>
  <si>
    <t>CIT-041</t>
  </si>
  <si>
    <t>41.</t>
  </si>
  <si>
    <t>42.</t>
  </si>
  <si>
    <t>43.</t>
  </si>
  <si>
    <t>44.</t>
  </si>
  <si>
    <t>1.pielikums</t>
  </si>
  <si>
    <t>Augšdaugavas novada pašvaldības domes 2026. gada 12.februāra</t>
  </si>
  <si>
    <t>lēmumam Nr.456 (protokols Nr.23., 3.&amp;)            </t>
  </si>
  <si>
    <t xml:space="preserve"> Daugavpils valstspilsētas un Augšdaugavas novada attīstības programma 2022.-2027. gadam
AUGŠDAUGAVAS NOVADA INVESTĪCIJU PLĀNS 2026.-2028. 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</si>
</sst>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11"/>
      <color theme="1"/>
      <name val="Calibri"/>
      <scheme val="minor"/>
    </font>
    <font>
      <sz val="11"/>
      <name val="Calibri"/>
    </font>
    <font>
      <sz val="9"/>
      <name val="Calibri"/>
      <scheme val="minor"/>
    </font>
    <font>
      <sz val="11"/>
      <name val="Calibri"/>
      <scheme val="minor"/>
    </font>
    <font>
      <b/>
      <sz val="9"/>
      <name val="Calibri"/>
      <scheme val="minor"/>
    </font>
    <font>
      <sz val="7"/>
      <name val="Calibri"/>
      <scheme val="minor"/>
    </font>
    <font>
      <b/>
      <sz val="8.5"/>
      <name val="Calibri"/>
      <scheme val="minor"/>
    </font>
    <font>
      <sz val="8"/>
      <name val="Calibri"/>
      <scheme val="minor"/>
    </font>
    <font>
      <b/>
      <sz val="12"/>
      <name val="Calibri"/>
      <scheme val="minor"/>
    </font>
    <font>
      <sz val="9"/>
      <name val="Calibri"/>
    </font>
    <font>
      <sz val="10"/>
      <name val="Calibri"/>
      <scheme val="minor"/>
    </font>
    <font>
      <sz val="9"/>
      <color theme="1"/>
      <name val="Calibri"/>
      <scheme val="minor"/>
    </font>
    <font>
      <sz val="9"/>
      <name val="Arial"/>
    </font>
    <font>
      <b/>
      <i/>
      <sz val="8"/>
      <name val="Calibri"/>
      <scheme val="minor"/>
    </font>
    <font>
      <b/>
      <sz val="8"/>
      <name val="Calibri"/>
      <scheme val="minor"/>
    </font>
    <font>
      <sz val="9"/>
      <color indexed="2"/>
      <name val="Calibri"/>
      <scheme val="minor"/>
    </font>
    <font>
      <b/>
      <sz val="9"/>
      <color theme="1"/>
      <name val="Calibri"/>
      <scheme val="minor"/>
    </font>
    <font>
      <sz val="11"/>
      <color theme="1"/>
      <name val="Calibri"/>
      <scheme val="minor"/>
    </font>
    <font>
      <sz val="9"/>
      <name val="Calibri"/>
      <family val="2"/>
      <scheme val="minor"/>
    </font>
    <font>
      <sz val="8"/>
      <name val="Calibri"/>
      <family val="2"/>
      <scheme val="minor"/>
    </font>
    <font>
      <sz val="9"/>
      <name val="Calibri"/>
      <family val="2"/>
      <charset val="186"/>
      <scheme val="minor"/>
    </font>
    <font>
      <b/>
      <sz val="9"/>
      <color theme="1"/>
      <name val="Calibri"/>
      <family val="2"/>
      <charset val="186"/>
      <scheme val="minor"/>
    </font>
  </fonts>
  <fills count="15">
    <fill>
      <patternFill patternType="none"/>
    </fill>
    <fill>
      <patternFill patternType="gray125"/>
    </fill>
    <fill>
      <patternFill patternType="solid">
        <fgColor theme="8" tint="0.79998168889431442"/>
        <bgColor theme="8" tint="0.79998168889431442"/>
      </patternFill>
    </fill>
    <fill>
      <patternFill patternType="solid">
        <fgColor theme="0"/>
        <bgColor theme="0"/>
      </patternFill>
    </fill>
    <fill>
      <patternFill patternType="solid">
        <fgColor theme="8" tint="0.39997558519241921"/>
        <bgColor theme="8" tint="0.39997558519241921"/>
      </patternFill>
    </fill>
    <fill>
      <patternFill patternType="solid">
        <fgColor theme="8"/>
        <bgColor theme="8"/>
      </patternFill>
    </fill>
    <fill>
      <patternFill patternType="solid">
        <fgColor theme="0" tint="-0.14999847407452621"/>
        <bgColor theme="0" tint="-0.14999847407452621"/>
      </patternFill>
    </fill>
    <fill>
      <patternFill patternType="solid">
        <fgColor theme="6"/>
        <bgColor theme="6"/>
      </patternFill>
    </fill>
    <fill>
      <patternFill patternType="solid">
        <fgColor theme="5"/>
        <bgColor theme="5"/>
      </patternFill>
    </fill>
    <fill>
      <patternFill patternType="solid">
        <fgColor theme="0" tint="-4.9989318521683403E-2"/>
        <bgColor theme="0" tint="-4.9989318521683403E-2"/>
      </patternFill>
    </fill>
    <fill>
      <patternFill patternType="solid">
        <fgColor theme="5"/>
        <bgColor theme="5"/>
      </patternFill>
    </fill>
    <fill>
      <patternFill patternType="solid">
        <fgColor theme="4"/>
        <bgColor theme="4"/>
      </patternFill>
    </fill>
    <fill>
      <patternFill patternType="solid">
        <fgColor theme="6" tint="0.79998168889431442"/>
        <bgColor theme="6" tint="0.79998168889431442"/>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7">
    <xf numFmtId="0" fontId="0" fillId="0" borderId="0"/>
    <xf numFmtId="43" fontId="17" fillId="0" borderId="0"/>
    <xf numFmtId="43" fontId="17" fillId="0" borderId="0"/>
    <xf numFmtId="43" fontId="17" fillId="0" borderId="0" applyFont="0" applyFill="0" applyBorder="0" applyProtection="0"/>
    <xf numFmtId="0" fontId="1" fillId="0" borderId="0"/>
    <xf numFmtId="0" fontId="1" fillId="0" borderId="0"/>
    <xf numFmtId="0" fontId="17" fillId="0" borderId="0"/>
  </cellStyleXfs>
  <cellXfs count="206">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xf>
    <xf numFmtId="43" fontId="2" fillId="0" borderId="0" xfId="2" applyFont="1" applyAlignment="1">
      <alignment horizontal="center" vertical="center"/>
    </xf>
    <xf numFmtId="0" fontId="3" fillId="0" borderId="0" xfId="0" applyFont="1"/>
    <xf numFmtId="0" fontId="3" fillId="0" borderId="0" xfId="0" applyFont="1" applyAlignment="1">
      <alignment horizontal="center" vertical="center"/>
    </xf>
    <xf numFmtId="0" fontId="3" fillId="0" borderId="0" xfId="0" applyFont="1" applyAlignment="1">
      <alignment horizontal="left" vertical="top"/>
    </xf>
    <xf numFmtId="0" fontId="4" fillId="0" borderId="0" xfId="0" applyFont="1" applyAlignment="1">
      <alignment horizontal="center" vertical="center"/>
    </xf>
    <xf numFmtId="0" fontId="3" fillId="2" borderId="1" xfId="0" applyFont="1" applyFill="1" applyBorder="1" applyAlignment="1">
      <alignment wrapText="1"/>
    </xf>
    <xf numFmtId="0" fontId="4" fillId="2" borderId="1" xfId="0" applyFont="1" applyFill="1" applyBorder="1" applyAlignment="1">
      <alignment horizont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xf>
    <xf numFmtId="0" fontId="4" fillId="4" borderId="1" xfId="0" applyFont="1" applyFill="1" applyBorder="1" applyAlignment="1">
      <alignment horizontal="center" vertical="center"/>
    </xf>
    <xf numFmtId="0" fontId="4" fillId="0" borderId="1" xfId="0" applyFont="1" applyBorder="1" applyAlignment="1">
      <alignment horizontal="center"/>
    </xf>
    <xf numFmtId="0" fontId="4" fillId="2" borderId="1" xfId="0" applyFont="1" applyFill="1" applyBorder="1" applyAlignment="1">
      <alignment horizontal="center" vertical="center" wrapText="1"/>
    </xf>
    <xf numFmtId="43" fontId="4" fillId="2" borderId="1" xfId="2"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wrapText="1"/>
    </xf>
    <xf numFmtId="0" fontId="7" fillId="0" borderId="0" xfId="0" applyFont="1" applyAlignment="1">
      <alignment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0" xfId="0" applyFont="1" applyAlignment="1">
      <alignment horizontal="center" vertical="center" wrapText="1"/>
    </xf>
    <xf numFmtId="0" fontId="4" fillId="5" borderId="1" xfId="0" applyFont="1" applyFill="1" applyBorder="1" applyAlignment="1">
      <alignment horizontal="left" vertical="center"/>
    </xf>
    <xf numFmtId="0" fontId="8" fillId="5" borderId="1" xfId="0" applyFont="1" applyFill="1" applyBorder="1" applyAlignment="1">
      <alignment horizontal="left" vertical="center"/>
    </xf>
    <xf numFmtId="0" fontId="2"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6" borderId="0" xfId="0" applyFont="1" applyFill="1" applyAlignment="1">
      <alignment horizontal="center" vertical="center"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164" fontId="2" fillId="6" borderId="1" xfId="2" applyNumberFormat="1"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64" fontId="2" fillId="0" borderId="1" xfId="2" applyNumberFormat="1" applyFont="1" applyBorder="1" applyAlignment="1">
      <alignment horizontal="center"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top"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xf>
    <xf numFmtId="164" fontId="2" fillId="6" borderId="1" xfId="2" applyNumberFormat="1" applyFont="1" applyFill="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xf>
    <xf numFmtId="0" fontId="2" fillId="0" borderId="1" xfId="0" applyFont="1" applyBorder="1"/>
    <xf numFmtId="0" fontId="10" fillId="0" borderId="1" xfId="0" applyFont="1" applyBorder="1" applyAlignment="1">
      <alignment horizontal="center" vertical="center"/>
    </xf>
    <xf numFmtId="0" fontId="2" fillId="5" borderId="1" xfId="0" applyFont="1" applyFill="1" applyBorder="1" applyAlignment="1">
      <alignment vertical="center" wrapText="1"/>
    </xf>
    <xf numFmtId="0" fontId="8" fillId="5" borderId="1" xfId="0" applyFont="1" applyFill="1" applyBorder="1" applyAlignment="1">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11" fillId="0" borderId="1" xfId="0" applyFont="1" applyBorder="1" applyAlignment="1">
      <alignment horizontal="center" vertical="center" wrapText="1"/>
    </xf>
    <xf numFmtId="0" fontId="11" fillId="0" borderId="0" xfId="0" applyFont="1"/>
    <xf numFmtId="3" fontId="2" fillId="6" borderId="1" xfId="0" applyNumberFormat="1" applyFont="1" applyFill="1" applyBorder="1" applyAlignment="1">
      <alignment horizontal="center" vertical="center" wrapText="1"/>
    </xf>
    <xf numFmtId="0" fontId="2" fillId="0" borderId="1" xfId="0" applyFont="1" applyBorder="1" applyAlignment="1">
      <alignment vertical="center"/>
    </xf>
    <xf numFmtId="0" fontId="2" fillId="6" borderId="1" xfId="0" applyFont="1" applyFill="1" applyBorder="1" applyAlignment="1">
      <alignment horizontal="left" vertical="top" wrapText="1"/>
    </xf>
    <xf numFmtId="3" fontId="2" fillId="6" borderId="1" xfId="5" applyNumberFormat="1" applyFont="1" applyFill="1" applyBorder="1" applyAlignment="1">
      <alignment horizontal="center" vertical="center" wrapText="1"/>
    </xf>
    <xf numFmtId="0" fontId="12" fillId="6" borderId="1" xfId="0" applyFont="1" applyFill="1" applyBorder="1" applyAlignment="1">
      <alignment horizontal="left" vertical="top" wrapText="1"/>
    </xf>
    <xf numFmtId="0" fontId="2" fillId="6" borderId="1" xfId="5" applyFont="1" applyFill="1" applyBorder="1" applyAlignment="1">
      <alignment horizontal="left" vertical="top" wrapText="1"/>
    </xf>
    <xf numFmtId="0" fontId="2" fillId="6" borderId="1" xfId="5" applyFont="1" applyFill="1" applyBorder="1" applyAlignment="1">
      <alignment horizontal="center" vertical="center" wrapText="1"/>
    </xf>
    <xf numFmtId="0" fontId="3" fillId="6" borderId="1" xfId="0" applyFont="1" applyFill="1" applyBorder="1" applyAlignment="1">
      <alignment wrapText="1"/>
    </xf>
    <xf numFmtId="0" fontId="4" fillId="5" borderId="1" xfId="0" applyFont="1" applyFill="1" applyBorder="1" applyAlignment="1">
      <alignment vertical="center"/>
    </xf>
    <xf numFmtId="3" fontId="2" fillId="6" borderId="1" xfId="0" applyNumberFormat="1" applyFont="1" applyFill="1" applyBorder="1" applyAlignment="1">
      <alignment horizontal="center" vertical="center"/>
    </xf>
    <xf numFmtId="3" fontId="2" fillId="0" borderId="1" xfId="0" applyNumberFormat="1" applyFont="1" applyBorder="1" applyAlignment="1">
      <alignment horizontal="center" vertical="center"/>
    </xf>
    <xf numFmtId="0" fontId="2" fillId="6" borderId="1" xfId="0" applyFont="1" applyFill="1" applyBorder="1"/>
    <xf numFmtId="3" fontId="2" fillId="0" borderId="1" xfId="5" applyNumberFormat="1" applyFont="1" applyBorder="1" applyAlignment="1">
      <alignment horizontal="center" vertical="center" wrapText="1"/>
    </xf>
    <xf numFmtId="0" fontId="2" fillId="0" borderId="1" xfId="5" applyFont="1" applyBorder="1" applyAlignment="1">
      <alignment horizontal="left" vertical="top" wrapText="1"/>
    </xf>
    <xf numFmtId="0" fontId="2" fillId="0" borderId="1" xfId="5" applyFont="1" applyBorder="1" applyAlignment="1">
      <alignment horizontal="center" vertical="center" wrapText="1"/>
    </xf>
    <xf numFmtId="0" fontId="3" fillId="0" borderId="1" xfId="0" applyFont="1" applyBorder="1" applyAlignment="1">
      <alignment wrapText="1"/>
    </xf>
    <xf numFmtId="0" fontId="2" fillId="7" borderId="1" xfId="0" applyFont="1" applyFill="1" applyBorder="1" applyAlignment="1">
      <alignment vertical="center" wrapText="1"/>
    </xf>
    <xf numFmtId="0" fontId="8" fillId="7" borderId="1" xfId="0" applyFont="1" applyFill="1" applyBorder="1" applyAlignment="1">
      <alignment vertical="center"/>
    </xf>
    <xf numFmtId="0" fontId="2" fillId="7" borderId="1" xfId="0" applyFont="1" applyFill="1" applyBorder="1" applyAlignment="1">
      <alignment horizontal="center" vertical="center" wrapText="1"/>
    </xf>
    <xf numFmtId="0" fontId="2" fillId="7" borderId="1" xfId="0" applyFont="1" applyFill="1" applyBorder="1" applyAlignment="1">
      <alignment vertical="center"/>
    </xf>
    <xf numFmtId="0" fontId="2" fillId="0" borderId="1" xfId="0" applyFont="1" applyBorder="1" applyAlignment="1">
      <alignment horizontal="left" vertical="center" wrapText="1"/>
    </xf>
    <xf numFmtId="0" fontId="4" fillId="8" borderId="1" xfId="0" applyFont="1" applyFill="1" applyBorder="1" applyAlignment="1">
      <alignment vertical="center"/>
    </xf>
    <xf numFmtId="0" fontId="8" fillId="8" borderId="1" xfId="0" applyFont="1" applyFill="1" applyBorder="1" applyAlignment="1">
      <alignment vertical="center"/>
    </xf>
    <xf numFmtId="0" fontId="4" fillId="8" borderId="1" xfId="0" applyFont="1" applyFill="1" applyBorder="1" applyAlignment="1">
      <alignment horizontal="center" vertical="center"/>
    </xf>
    <xf numFmtId="0" fontId="4" fillId="8" borderId="1" xfId="0" applyFont="1" applyFill="1" applyBorder="1" applyAlignment="1">
      <alignment horizontal="left" vertical="top"/>
    </xf>
    <xf numFmtId="0" fontId="2" fillId="8" borderId="1" xfId="0" applyFont="1" applyFill="1" applyBorder="1" applyAlignment="1">
      <alignmen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vertical="center"/>
    </xf>
    <xf numFmtId="164" fontId="2" fillId="0" borderId="1" xfId="2" applyNumberFormat="1" applyFont="1" applyBorder="1" applyAlignment="1">
      <alignment horizontal="center" vertical="center"/>
    </xf>
    <xf numFmtId="0" fontId="2" fillId="0" borderId="0" xfId="0" applyFont="1" applyAlignment="1">
      <alignment vertical="center" wrapText="1"/>
    </xf>
    <xf numFmtId="0" fontId="2" fillId="0" borderId="1" xfId="4" applyFont="1" applyBorder="1" applyAlignment="1">
      <alignment vertical="center" wrapText="1"/>
    </xf>
    <xf numFmtId="0" fontId="2" fillId="0" borderId="1" xfId="4" applyFont="1" applyBorder="1" applyAlignment="1">
      <alignment horizontal="left" vertical="top" wrapText="1"/>
    </xf>
    <xf numFmtId="0" fontId="2" fillId="0" borderId="1" xfId="4" applyFont="1" applyBorder="1" applyAlignment="1">
      <alignment horizontal="center" vertical="center" wrapText="1"/>
    </xf>
    <xf numFmtId="0" fontId="2" fillId="0" borderId="3" xfId="0" applyFont="1" applyBorder="1" applyAlignment="1">
      <alignment horizontal="left" vertical="top" wrapText="1"/>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16" fontId="2" fillId="6" borderId="1" xfId="0" applyNumberFormat="1" applyFont="1" applyFill="1" applyBorder="1" applyAlignment="1">
      <alignment vertical="center"/>
    </xf>
    <xf numFmtId="16" fontId="2" fillId="6" borderId="1" xfId="0" applyNumberFormat="1" applyFont="1" applyFill="1" applyBorder="1" applyAlignment="1">
      <alignment horizontal="center" vertical="center"/>
    </xf>
    <xf numFmtId="0" fontId="2" fillId="6" borderId="5" xfId="0" applyFont="1" applyFill="1" applyBorder="1" applyAlignment="1">
      <alignment horizontal="left" vertical="top" wrapText="1"/>
    </xf>
    <xf numFmtId="16" fontId="2" fillId="0" borderId="1" xfId="0" applyNumberFormat="1" applyFont="1" applyBorder="1" applyAlignment="1">
      <alignment vertical="center"/>
    </xf>
    <xf numFmtId="16" fontId="2" fillId="0" borderId="1" xfId="0" applyNumberFormat="1" applyFont="1" applyBorder="1" applyAlignment="1">
      <alignment horizontal="center" vertical="center"/>
    </xf>
    <xf numFmtId="0" fontId="2" fillId="6" borderId="1" xfId="4" applyFont="1" applyFill="1" applyBorder="1" applyAlignment="1">
      <alignment horizontal="center" vertical="center" wrapText="1"/>
    </xf>
    <xf numFmtId="0" fontId="2" fillId="9" borderId="1" xfId="0" applyFont="1" applyFill="1" applyBorder="1" applyAlignment="1">
      <alignment vertical="center"/>
    </xf>
    <xf numFmtId="0" fontId="2" fillId="9" borderId="1" xfId="0" applyFont="1" applyFill="1" applyBorder="1" applyAlignment="1">
      <alignment horizontal="center" vertical="center"/>
    </xf>
    <xf numFmtId="0" fontId="2" fillId="9" borderId="1" xfId="0" applyFont="1" applyFill="1" applyBorder="1" applyAlignment="1">
      <alignment vertical="center" wrapText="1"/>
    </xf>
    <xf numFmtId="16" fontId="2" fillId="9" borderId="1" xfId="0" applyNumberFormat="1" applyFont="1" applyFill="1" applyBorder="1" applyAlignment="1">
      <alignment vertical="center"/>
    </xf>
    <xf numFmtId="16" fontId="2" fillId="9" borderId="1" xfId="0" applyNumberFormat="1" applyFont="1" applyFill="1" applyBorder="1" applyAlignment="1">
      <alignment horizontal="center" vertical="center"/>
    </xf>
    <xf numFmtId="3" fontId="2" fillId="9" borderId="1" xfId="0" applyNumberFormat="1" applyFont="1" applyFill="1" applyBorder="1" applyAlignment="1">
      <alignment horizontal="center" vertical="center" wrapText="1"/>
    </xf>
    <xf numFmtId="0" fontId="2" fillId="9" borderId="1" xfId="0" applyFont="1" applyFill="1" applyBorder="1" applyAlignment="1">
      <alignment horizontal="left" vertical="top" wrapText="1"/>
    </xf>
    <xf numFmtId="0" fontId="2" fillId="9" borderId="1" xfId="0" applyFont="1" applyFill="1" applyBorder="1" applyAlignment="1">
      <alignment horizontal="center" vertical="center" wrapText="1"/>
    </xf>
    <xf numFmtId="3" fontId="2" fillId="6" borderId="1" xfId="0" applyNumberFormat="1" applyFont="1" applyFill="1" applyBorder="1" applyAlignment="1">
      <alignment vertical="center"/>
    </xf>
    <xf numFmtId="3" fontId="2" fillId="0" borderId="1" xfId="0" applyNumberFormat="1" applyFont="1" applyBorder="1" applyAlignment="1">
      <alignment vertical="center"/>
    </xf>
    <xf numFmtId="4" fontId="2" fillId="0" borderId="1" xfId="0" applyNumberFormat="1" applyFont="1" applyBorder="1" applyAlignment="1">
      <alignment horizontal="center" vertical="center"/>
    </xf>
    <xf numFmtId="0" fontId="8" fillId="10" borderId="1" xfId="0" applyFont="1" applyFill="1" applyBorder="1" applyAlignment="1">
      <alignment vertical="center"/>
    </xf>
    <xf numFmtId="3" fontId="2" fillId="0" borderId="1" xfId="4" applyNumberFormat="1" applyFont="1" applyBorder="1" applyAlignment="1">
      <alignment horizontal="center" vertical="center" wrapText="1"/>
    </xf>
    <xf numFmtId="164" fontId="2" fillId="0" borderId="1" xfId="2" applyNumberFormat="1" applyFont="1" applyBorder="1" applyAlignment="1">
      <alignment vertical="center"/>
    </xf>
    <xf numFmtId="0" fontId="4" fillId="11" borderId="1" xfId="0" applyFont="1" applyFill="1" applyBorder="1" applyAlignment="1">
      <alignment vertical="center"/>
    </xf>
    <xf numFmtId="0" fontId="4" fillId="11" borderId="1" xfId="0" applyFont="1" applyFill="1" applyBorder="1" applyAlignment="1">
      <alignment horizontal="center" vertical="center"/>
    </xf>
    <xf numFmtId="164" fontId="4" fillId="11" borderId="1" xfId="2" applyNumberFormat="1" applyFont="1" applyFill="1" applyBorder="1" applyAlignment="1">
      <alignment horizontal="center" vertical="center"/>
    </xf>
    <xf numFmtId="0" fontId="2" fillId="11" borderId="1" xfId="0" applyFont="1" applyFill="1" applyBorder="1"/>
    <xf numFmtId="43" fontId="4" fillId="11" borderId="1" xfId="2" applyFont="1" applyFill="1" applyBorder="1" applyAlignment="1">
      <alignment vertical="center"/>
    </xf>
    <xf numFmtId="0" fontId="2" fillId="11" borderId="1" xfId="0" applyFont="1" applyFill="1" applyBorder="1" applyAlignment="1">
      <alignment horizontal="center" vertical="center"/>
    </xf>
    <xf numFmtId="0" fontId="2" fillId="12" borderId="1" xfId="0" applyFont="1" applyFill="1" applyBorder="1" applyAlignment="1">
      <alignment vertical="center" wrapText="1"/>
    </xf>
    <xf numFmtId="0" fontId="8" fillId="12" borderId="1" xfId="0" applyFont="1" applyFill="1" applyBorder="1" applyAlignment="1">
      <alignment vertical="center"/>
    </xf>
    <xf numFmtId="0" fontId="2" fillId="12" borderId="1" xfId="0" applyFont="1" applyFill="1" applyBorder="1" applyAlignment="1">
      <alignment horizontal="center" vertical="center" wrapText="1"/>
    </xf>
    <xf numFmtId="0" fontId="2" fillId="12" borderId="1" xfId="0" applyFont="1" applyFill="1" applyBorder="1" applyAlignment="1">
      <alignment vertical="center"/>
    </xf>
    <xf numFmtId="0" fontId="2" fillId="8" borderId="1" xfId="0" applyFont="1" applyFill="1" applyBorder="1"/>
    <xf numFmtId="0" fontId="2" fillId="8" borderId="1" xfId="0" applyFont="1" applyFill="1" applyBorder="1" applyAlignment="1">
      <alignment horizontal="center" vertical="center"/>
    </xf>
    <xf numFmtId="0" fontId="4" fillId="8" borderId="1" xfId="0" applyFont="1" applyFill="1" applyBorder="1"/>
    <xf numFmtId="164" fontId="4" fillId="8" borderId="1" xfId="2" applyNumberFormat="1" applyFont="1" applyFill="1" applyBorder="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43" fontId="14" fillId="0" borderId="0" xfId="2" applyFont="1" applyAlignment="1">
      <alignment horizontal="center" vertical="center"/>
    </xf>
    <xf numFmtId="2" fontId="14" fillId="0" borderId="0" xfId="2" applyNumberFormat="1" applyFont="1" applyAlignment="1">
      <alignment horizontal="center" vertical="center"/>
    </xf>
    <xf numFmtId="43" fontId="2" fillId="0" borderId="0" xfId="0" applyNumberFormat="1" applyFont="1" applyAlignment="1">
      <alignment horizontal="center" vertical="center"/>
    </xf>
    <xf numFmtId="0" fontId="11" fillId="0" borderId="0" xfId="0" applyFont="1" applyAlignment="1">
      <alignment horizontal="center" vertical="center"/>
    </xf>
    <xf numFmtId="43" fontId="11" fillId="0" borderId="0" xfId="2" applyFont="1" applyAlignment="1">
      <alignment horizontal="right" vertical="center"/>
    </xf>
    <xf numFmtId="0" fontId="11" fillId="0" borderId="0" xfId="0" applyFont="1" applyAlignment="1">
      <alignment horizontal="right"/>
    </xf>
    <xf numFmtId="0" fontId="15" fillId="0" borderId="0" xfId="0" applyFont="1"/>
    <xf numFmtId="0" fontId="16" fillId="4" borderId="1" xfId="0" applyFont="1" applyFill="1" applyBorder="1" applyAlignment="1">
      <alignment horizontal="center" wrapText="1"/>
    </xf>
    <xf numFmtId="0" fontId="16" fillId="4" borderId="1" xfId="0" applyFont="1" applyFill="1" applyBorder="1" applyAlignment="1">
      <alignment wrapText="1"/>
    </xf>
    <xf numFmtId="0" fontId="11" fillId="0" borderId="0" xfId="0" applyFont="1" applyAlignment="1">
      <alignment horizontal="center"/>
    </xf>
    <xf numFmtId="43" fontId="16" fillId="2" borderId="1" xfId="2" applyFont="1" applyFill="1" applyBorder="1" applyAlignment="1">
      <alignment horizontal="center" vertical="center" wrapText="1"/>
    </xf>
    <xf numFmtId="0" fontId="16" fillId="0" borderId="0" xfId="0" applyFont="1" applyAlignment="1">
      <alignment horizontal="center" wrapText="1"/>
    </xf>
    <xf numFmtId="43" fontId="2" fillId="0" borderId="1" xfId="2" applyFont="1" applyBorder="1" applyAlignment="1">
      <alignment horizontal="right" vertical="center" wrapText="1"/>
    </xf>
    <xf numFmtId="43" fontId="2" fillId="0" borderId="1" xfId="2" applyFont="1" applyBorder="1" applyAlignment="1">
      <alignment horizontal="center" vertical="center" wrapText="1"/>
    </xf>
    <xf numFmtId="0" fontId="11" fillId="2" borderId="1" xfId="0" applyFont="1" applyFill="1" applyBorder="1" applyAlignment="1">
      <alignment horizontal="center" vertical="center" wrapText="1"/>
    </xf>
    <xf numFmtId="43" fontId="11" fillId="0" borderId="1" xfId="2" applyFont="1" applyBorder="1" applyAlignment="1">
      <alignment horizontal="right" vertical="center" wrapText="1"/>
    </xf>
    <xf numFmtId="0" fontId="11" fillId="0" borderId="1" xfId="0" applyFont="1" applyBorder="1" applyAlignment="1">
      <alignment horizontal="right" vertical="center" wrapText="1"/>
    </xf>
    <xf numFmtId="2" fontId="11" fillId="0" borderId="1" xfId="2" applyNumberFormat="1" applyFont="1" applyBorder="1" applyAlignment="1">
      <alignment horizontal="right" vertical="center" wrapText="1"/>
    </xf>
    <xf numFmtId="3" fontId="11" fillId="0" borderId="1" xfId="0" applyNumberFormat="1" applyFont="1" applyBorder="1" applyAlignment="1">
      <alignment horizontal="center" vertical="center" wrapText="1"/>
    </xf>
    <xf numFmtId="3" fontId="11"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right" vertical="center" wrapText="1"/>
    </xf>
    <xf numFmtId="43" fontId="11" fillId="0" borderId="1" xfId="2" applyFont="1" applyBorder="1" applyAlignment="1">
      <alignment horizontal="center" vertical="center" wrapText="1"/>
    </xf>
    <xf numFmtId="0" fontId="11" fillId="0" borderId="1" xfId="0" applyFont="1" applyBorder="1" applyAlignment="1">
      <alignment horizontal="left" vertical="top" wrapText="1"/>
    </xf>
    <xf numFmtId="0" fontId="2" fillId="13" borderId="1" xfId="0" applyFont="1" applyFill="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6" borderId="1" xfId="5" applyFont="1" applyFill="1" applyBorder="1" applyAlignment="1">
      <alignment horizontal="center" vertical="center" wrapText="1"/>
    </xf>
    <xf numFmtId="0" fontId="18" fillId="0" borderId="1" xfId="0" applyFont="1" applyBorder="1" applyAlignment="1">
      <alignment vertical="center" wrapText="1"/>
    </xf>
    <xf numFmtId="0" fontId="18" fillId="6" borderId="1" xfId="0" applyFont="1" applyFill="1" applyBorder="1" applyAlignment="1">
      <alignment vertical="center" wrapText="1"/>
    </xf>
    <xf numFmtId="0" fontId="18" fillId="6" borderId="1" xfId="0" applyFont="1" applyFill="1" applyBorder="1" applyAlignment="1">
      <alignment vertical="center"/>
    </xf>
    <xf numFmtId="0" fontId="18" fillId="0" borderId="1" xfId="0" applyFont="1" applyBorder="1" applyAlignment="1">
      <alignment vertical="center"/>
    </xf>
    <xf numFmtId="0" fontId="18" fillId="9" borderId="1" xfId="0" applyFont="1" applyFill="1" applyBorder="1" applyAlignment="1">
      <alignment vertical="center"/>
    </xf>
    <xf numFmtId="0" fontId="2" fillId="13" borderId="1" xfId="0" applyFont="1" applyFill="1" applyBorder="1" applyAlignment="1">
      <alignment horizontal="center" vertical="center"/>
    </xf>
    <xf numFmtId="3" fontId="2" fillId="14" borderId="1" xfId="0" applyNumberFormat="1" applyFont="1" applyFill="1" applyBorder="1" applyAlignment="1">
      <alignment horizontal="center" vertical="center" wrapText="1"/>
    </xf>
    <xf numFmtId="0" fontId="18" fillId="0" borderId="1" xfId="0" applyFont="1" applyBorder="1" applyAlignment="1">
      <alignment horizontal="left" vertical="top" wrapText="1"/>
    </xf>
    <xf numFmtId="0" fontId="3" fillId="0" borderId="0" xfId="0" applyFont="1" applyAlignment="1">
      <alignment horizontal="left" vertical="center"/>
    </xf>
    <xf numFmtId="0" fontId="2"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xf>
    <xf numFmtId="0" fontId="20" fillId="14" borderId="1" xfId="0" applyFont="1" applyFill="1" applyBorder="1" applyAlignment="1">
      <alignment horizontal="center" vertical="center" wrapText="1"/>
    </xf>
    <xf numFmtId="0" fontId="20" fillId="6" borderId="1" xfId="0" applyFont="1" applyFill="1" applyBorder="1" applyAlignment="1">
      <alignment vertical="center"/>
    </xf>
    <xf numFmtId="4" fontId="2" fillId="6" borderId="1" xfId="0" applyNumberFormat="1" applyFont="1" applyFill="1" applyBorder="1" applyAlignment="1">
      <alignment horizontal="center" vertical="center"/>
    </xf>
    <xf numFmtId="49" fontId="2" fillId="0" borderId="1" xfId="0" applyNumberFormat="1" applyFont="1" applyBorder="1" applyAlignment="1">
      <alignment horizontal="left" vertical="center" wrapText="1" shrinkToFit="1"/>
    </xf>
    <xf numFmtId="0" fontId="2" fillId="0" borderId="1" xfId="5" applyFont="1" applyBorder="1" applyAlignment="1">
      <alignment vertical="center" wrapText="1"/>
    </xf>
    <xf numFmtId="49" fontId="9" fillId="0" borderId="1" xfId="0" applyNumberFormat="1" applyFont="1" applyBorder="1" applyAlignment="1">
      <alignment horizontal="left" vertical="center" wrapText="1" shrinkToFit="1"/>
    </xf>
    <xf numFmtId="0" fontId="20" fillId="0" borderId="1" xfId="0" applyFont="1" applyBorder="1" applyAlignment="1">
      <alignment horizontal="left" vertical="top" wrapText="1"/>
    </xf>
    <xf numFmtId="3" fontId="20" fillId="0" borderId="1"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5" applyFont="1" applyBorder="1" applyAlignment="1">
      <alignment horizontal="left" vertical="top" wrapText="1"/>
    </xf>
    <xf numFmtId="0" fontId="18" fillId="0" borderId="1" xfId="5" applyFont="1" applyBorder="1" applyAlignment="1">
      <alignment horizontal="center" vertical="center" wrapText="1"/>
    </xf>
    <xf numFmtId="0" fontId="12" fillId="0" borderId="1" xfId="0" applyFont="1" applyBorder="1" applyAlignment="1">
      <alignment horizontal="center" vertical="center" wrapText="1"/>
    </xf>
    <xf numFmtId="0" fontId="18" fillId="0" borderId="1" xfId="5" applyFont="1" applyBorder="1" applyAlignment="1">
      <alignment horizontal="left" vertical="top" wrapText="1"/>
    </xf>
    <xf numFmtId="3" fontId="18" fillId="0" borderId="1" xfId="0" applyNumberFormat="1" applyFont="1" applyBorder="1" applyAlignment="1">
      <alignment horizontal="center" vertical="center" wrapText="1"/>
    </xf>
    <xf numFmtId="0" fontId="20" fillId="0" borderId="1" xfId="4" applyFont="1" applyBorder="1" applyAlignment="1">
      <alignment vertical="center" wrapText="1"/>
    </xf>
    <xf numFmtId="0" fontId="20" fillId="0" borderId="1" xfId="0" applyFont="1" applyBorder="1" applyAlignment="1">
      <alignment vertical="center"/>
    </xf>
    <xf numFmtId="3" fontId="18" fillId="0" borderId="1" xfId="0" applyNumberFormat="1" applyFont="1" applyBorder="1" applyAlignment="1">
      <alignment horizontal="center" vertical="center"/>
    </xf>
    <xf numFmtId="0" fontId="20" fillId="0" borderId="1" xfId="5" applyFont="1" applyBorder="1" applyAlignment="1">
      <alignment horizontal="center" vertical="center" wrapText="1"/>
    </xf>
    <xf numFmtId="49"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0" fontId="11" fillId="0" borderId="0" xfId="0" applyFont="1" applyAlignment="1">
      <alignment horizontal="center" vertical="center" wrapText="1"/>
    </xf>
    <xf numFmtId="0" fontId="16" fillId="0" borderId="1" xfId="0" applyFont="1" applyBorder="1" applyAlignment="1">
      <alignment horizont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wrapText="1"/>
    </xf>
    <xf numFmtId="0" fontId="16" fillId="2" borderId="1" xfId="0" applyFont="1" applyFill="1" applyBorder="1" applyAlignment="1">
      <alignment horizontal="center" vertical="center" wrapText="1"/>
    </xf>
    <xf numFmtId="43" fontId="16" fillId="2" borderId="1" xfId="2" applyFont="1" applyFill="1" applyBorder="1" applyAlignment="1">
      <alignment horizontal="center" vertical="center" wrapText="1"/>
    </xf>
    <xf numFmtId="0" fontId="21" fillId="4" borderId="1" xfId="2" applyNumberFormat="1" applyFont="1" applyFill="1" applyBorder="1" applyAlignment="1">
      <alignment horizontal="center" vertical="center" wrapText="1"/>
    </xf>
    <xf numFmtId="0" fontId="16" fillId="4" borderId="1" xfId="2"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4" fillId="2" borderId="1" xfId="0" applyFont="1" applyFill="1" applyBorder="1" applyAlignment="1">
      <alignment horizontal="center" wrapText="1"/>
    </xf>
    <xf numFmtId="0" fontId="6" fillId="2" borderId="1" xfId="0" applyFont="1" applyFill="1" applyBorder="1" applyAlignment="1">
      <alignment horizontal="center" vertical="center" wrapText="1"/>
    </xf>
  </cellXfs>
  <cellStyles count="7">
    <cellStyle name="Comma 2" xfId="1" xr:uid="{00000000-0005-0000-0000-000001000000}"/>
    <cellStyle name="Komats" xfId="2" builtinId="3"/>
    <cellStyle name="Komats 2" xfId="3" xr:uid="{00000000-0005-0000-0000-000002000000}"/>
    <cellStyle name="Parasts" xfId="0" builtinId="0"/>
    <cellStyle name="Parasts 2" xfId="4" xr:uid="{00000000-0005-0000-0000-000004000000}"/>
    <cellStyle name="Parasts 2 2" xfId="5" xr:uid="{00000000-0005-0000-0000-000005000000}"/>
    <cellStyle name="Parasts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45743761197449E-2"/>
          <c:y val="7.195434043018918E-3"/>
          <c:w val="0.94999293028184018"/>
          <c:h val="0.60319309804689991"/>
        </c:manualLayout>
      </c:layout>
      <c:barChart>
        <c:barDir val="col"/>
        <c:grouping val="clustered"/>
        <c:varyColors val="0"/>
        <c:ser>
          <c:idx val="2"/>
          <c:order val="0"/>
          <c:spPr>
            <a:prstGeom prst="rect">
              <a:avLst/>
            </a:prstGeom>
            <a:gradFill>
              <a:gsLst>
                <a:gs pos="0">
                  <a:schemeClr val="accent3"/>
                </a:gs>
                <a:gs pos="100000">
                  <a:schemeClr val="accent3">
                    <a:lumMod val="84000"/>
                  </a:schemeClr>
                </a:gs>
              </a:gsLst>
              <a:lin ang="5400000" scaled="1"/>
            </a:gradFill>
            <a:ln>
              <a:noFill/>
            </a:ln>
          </c:spPr>
          <c:invertIfNegative val="0"/>
          <c:dPt>
            <c:idx val="0"/>
            <c:invertIfNegative val="0"/>
            <c:bubble3D val="0"/>
            <c:spPr>
              <a:prstGeom prst="rect">
                <a:avLst/>
              </a:prstGeom>
              <a:solidFill>
                <a:schemeClr val="accent5"/>
              </a:solidFill>
              <a:ln>
                <a:noFill/>
              </a:ln>
            </c:spPr>
            <c:extLst>
              <c:ext xmlns:c16="http://schemas.microsoft.com/office/drawing/2014/chart" uri="{C3380CC4-5D6E-409C-BE32-E72D297353CC}">
                <c16:uniqueId val="{00000001-ADD8-46B4-90E2-A312767F62DE}"/>
              </c:ext>
            </c:extLst>
          </c:dPt>
          <c:dPt>
            <c:idx val="2"/>
            <c:invertIfNegative val="0"/>
            <c:bubble3D val="0"/>
            <c:spPr>
              <a:prstGeom prst="rect">
                <a:avLst/>
              </a:prstGeom>
              <a:solidFill>
                <a:schemeClr val="accent2"/>
              </a:solidFill>
              <a:ln>
                <a:noFill/>
              </a:ln>
            </c:spPr>
            <c:extLst>
              <c:ext xmlns:c16="http://schemas.microsoft.com/office/drawing/2014/chart" uri="{C3380CC4-5D6E-409C-BE32-E72D297353CC}">
                <c16:uniqueId val="{00000003-ADD8-46B4-90E2-A312767F62DE}"/>
              </c:ext>
            </c:extLst>
          </c:dPt>
          <c:dPt>
            <c:idx val="3"/>
            <c:invertIfNegative val="0"/>
            <c:bubble3D val="0"/>
            <c:spPr>
              <a:prstGeom prst="rect">
                <a:avLst/>
              </a:prstGeom>
              <a:solidFill>
                <a:schemeClr val="accent2"/>
              </a:solidFill>
              <a:ln>
                <a:noFill/>
              </a:ln>
            </c:spPr>
            <c:extLst>
              <c:ext xmlns:c16="http://schemas.microsoft.com/office/drawing/2014/chart" uri="{C3380CC4-5D6E-409C-BE32-E72D297353CC}">
                <c16:uniqueId val="{00000005-ADD8-46B4-90E2-A312767F62DE}"/>
              </c:ext>
            </c:extLst>
          </c:dPt>
          <c:dPt>
            <c:idx val="4"/>
            <c:invertIfNegative val="0"/>
            <c:bubble3D val="0"/>
            <c:spPr>
              <a:prstGeom prst="rect">
                <a:avLst/>
              </a:prstGeom>
              <a:solidFill>
                <a:srgbClr val="FF99CC"/>
              </a:solidFill>
              <a:ln>
                <a:noFill/>
              </a:ln>
            </c:spPr>
            <c:extLst>
              <c:ext xmlns:c16="http://schemas.microsoft.com/office/drawing/2014/chart" uri="{C3380CC4-5D6E-409C-BE32-E72D297353CC}">
                <c16:uniqueId val="{00000007-ADD8-46B4-90E2-A312767F62DE}"/>
              </c:ext>
            </c:extLst>
          </c:dPt>
          <c:dLbls>
            <c:spPr>
              <a:noFill/>
              <a:ln>
                <a:noFill/>
              </a:ln>
            </c:spPr>
            <c:txPr>
              <a:bodyPr rot="0" spcFirstLastPara="1" vertOverflow="ellipsis" vert="horz" wrap="square" lIns="38100" tIns="19050" rIns="38100" bIns="19050" anchor="ctr" anchorCtr="1">
                <a:spAutoFit/>
              </a:bodyPr>
              <a:lstStyle/>
              <a:p>
                <a:pPr>
                  <a:defRPr sz="1000" b="1" i="0" u="none" strike="noStrike">
                    <a:solidFill>
                      <a:sysClr val="windowText" lastClr="000000"/>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val>
            <c:numRef>
              <c:f>'Investīciju plāns 2022.-2024.g.'!#REF!</c:f>
              <c:numCache>
                <c:formatCode>General</c:formatCode>
                <c:ptCount val="1"/>
                <c:pt idx="0">
                  <c:v>1</c:v>
                </c:pt>
              </c:numCache>
            </c:numRef>
          </c:val>
          <c:extLst>
            <c:ext xmlns:c16="http://schemas.microsoft.com/office/drawing/2014/chart" uri="{C3380CC4-5D6E-409C-BE32-E72D297353CC}">
              <c16:uniqueId val="{00000008-ADD8-46B4-90E2-A312767F62DE}"/>
            </c:ext>
          </c:extLst>
        </c:ser>
        <c:dLbls>
          <c:dLblPos val="inEnd"/>
          <c:showLegendKey val="0"/>
          <c:showVal val="1"/>
          <c:showCatName val="0"/>
          <c:showSerName val="0"/>
          <c:showPercent val="0"/>
          <c:showBubbleSize val="0"/>
        </c:dLbls>
        <c:gapWidth val="41"/>
        <c:axId val="360347064"/>
        <c:axId val="357446288"/>
      </c:barChart>
      <c:catAx>
        <c:axId val="360347064"/>
        <c:scaling>
          <c:orientation val="minMax"/>
        </c:scaling>
        <c:delete val="0"/>
        <c:axPos val="b"/>
        <c:numFmt formatCode="General" sourceLinked="1"/>
        <c:majorTickMark val="none"/>
        <c:minorTickMark val="none"/>
        <c:tickLblPos val="nextTo"/>
        <c:spPr>
          <a:prstGeom prst="rect">
            <a:avLst/>
          </a:prstGeom>
          <a:noFill/>
          <a:ln>
            <a:noFill/>
          </a:ln>
        </c:spPr>
        <c:txPr>
          <a:bodyPr rot="-60000000" spcFirstLastPara="1" vertOverflow="ellipsis" vert="horz" wrap="square" anchor="ctr" anchorCtr="1"/>
          <a:lstStyle/>
          <a:p>
            <a:pPr>
              <a:defRPr sz="900" b="1" i="0" u="none" strike="noStrike">
                <a:solidFill>
                  <a:sysClr val="windowText" lastClr="000000"/>
                </a:solidFill>
                <a:latin typeface="+mn-lt"/>
                <a:ea typeface="+mn-ea"/>
                <a:cs typeface="+mn-cs"/>
              </a:defRPr>
            </a:pPr>
            <a:endParaRPr lang="lv-LV"/>
          </a:p>
        </c:txPr>
        <c:crossAx val="357446288"/>
        <c:crosses val="autoZero"/>
        <c:auto val="1"/>
        <c:lblAlgn val="ctr"/>
        <c:lblOffset val="100"/>
        <c:noMultiLvlLbl val="0"/>
      </c:catAx>
      <c:valAx>
        <c:axId val="357446288"/>
        <c:scaling>
          <c:orientation val="minMax"/>
        </c:scaling>
        <c:delete val="1"/>
        <c:axPos val="l"/>
        <c:numFmt formatCode="General" sourceLinked="1"/>
        <c:majorTickMark val="none"/>
        <c:minorTickMark val="none"/>
        <c:tickLblPos val="nextTo"/>
        <c:crossAx val="360347064"/>
        <c:crosses val="autoZero"/>
        <c:crossBetween val="between"/>
      </c:valAx>
      <c:spPr>
        <a:prstGeom prst="rect">
          <a:avLst/>
        </a:prstGeom>
        <a:noFill/>
        <a:ln>
          <a:noFill/>
        </a:ln>
      </c:spPr>
    </c:plotArea>
    <c:plotVisOnly val="1"/>
    <c:dispBlanksAs val="gap"/>
    <c:showDLblsOverMax val="0"/>
  </c:chart>
  <c:spPr>
    <a:xfrm>
      <a:off x="0" y="0"/>
      <a:ext cx="0" cy="0"/>
    </a:xfrm>
    <a:prstGeom prst="rect">
      <a:avLst/>
    </a:prstGeom>
    <a:solidFill>
      <a:schemeClr val="accent5">
        <a:lumMod val="40000"/>
        <a:lumOff val="60000"/>
      </a:schemeClr>
    </a:solidFill>
    <a:ln w="9525" cap="flat" cmpd="sng" algn="ctr">
      <a:solidFill>
        <a:schemeClr val="dk1">
          <a:lumMod val="15000"/>
          <a:lumOff val="85000"/>
        </a:schemeClr>
      </a:solidFill>
      <a:round/>
    </a:ln>
  </c:spPr>
  <c:txPr>
    <a:bodyPr/>
    <a:lstStyle/>
    <a:p>
      <a:pPr>
        <a:defRPr/>
      </a:pPr>
      <a:endParaRPr lang="lv-LV"/>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152555</xdr:colOff>
      <xdr:row>431</xdr:row>
      <xdr:rowOff>0</xdr:rowOff>
    </xdr:from>
    <xdr:to>
      <xdr:col>13</xdr:col>
      <xdr:colOff>0</xdr:colOff>
      <xdr:row>431</xdr:row>
      <xdr:rowOff>9525</xdr:rowOff>
    </xdr:to>
    <xdr:graphicFrame macro="">
      <xdr:nvGraphicFramePr>
        <xdr:cNvPr id="4" name="Diagramma 1">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dizains">
  <a:themeElements>
    <a:clrScheme name="Ilūkste">
      <a:dk1>
        <a:sysClr val="windowText" lastClr="000000"/>
      </a:dk1>
      <a:lt1>
        <a:sysClr val="window" lastClr="FFFFFF"/>
      </a:lt1>
      <a:dk2>
        <a:srgbClr val="455F51"/>
      </a:dk2>
      <a:lt2>
        <a:srgbClr val="E2DFCC"/>
      </a:lt2>
      <a:accent1>
        <a:srgbClr val="00A874"/>
      </a:accent1>
      <a:accent2>
        <a:srgbClr val="99CB38"/>
      </a:accent2>
      <a:accent3>
        <a:srgbClr val="EAAA00"/>
      </a:accent3>
      <a:accent4>
        <a:srgbClr val="B63119"/>
      </a:accent4>
      <a:accent5>
        <a:srgbClr val="40AFFF"/>
      </a:accent5>
      <a:accent6>
        <a:srgbClr val="6A8699"/>
      </a:accent6>
      <a:hlink>
        <a:srgbClr val="0070C0"/>
      </a:hlink>
      <a:folHlink>
        <a:srgbClr val="977B2D"/>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88"/>
  <sheetViews>
    <sheetView tabSelected="1" workbookViewId="0"/>
  </sheetViews>
  <sheetFormatPr defaultColWidth="8.85546875" defaultRowHeight="12" x14ac:dyDescent="0.2"/>
  <cols>
    <col min="1" max="1" width="5.42578125" style="1" customWidth="1"/>
    <col min="2" max="2" width="10.7109375" style="1" customWidth="1"/>
    <col min="3" max="3" width="8.42578125" style="2" customWidth="1"/>
    <col min="4" max="4" width="29.85546875" style="3" customWidth="1"/>
    <col min="5" max="5" width="16.140625" style="4" customWidth="1"/>
    <col min="6" max="6" width="10.85546875" style="3" customWidth="1"/>
    <col min="7" max="7" width="13.28515625" style="1" customWidth="1"/>
    <col min="8" max="8" width="11.5703125" style="1" customWidth="1"/>
    <col min="9" max="9" width="14.5703125" style="5" customWidth="1"/>
    <col min="10" max="10" width="14.42578125" style="1" customWidth="1"/>
    <col min="11" max="11" width="12.85546875" style="1" customWidth="1"/>
    <col min="12" max="12" width="7.5703125" style="1" customWidth="1"/>
    <col min="13" max="13" width="64.5703125" style="3" customWidth="1"/>
    <col min="14" max="14" width="6.7109375" style="1" customWidth="1"/>
    <col min="15" max="15" width="7.140625" style="1" customWidth="1"/>
    <col min="16" max="16" width="24.42578125" style="1" customWidth="1"/>
    <col min="17" max="17" width="20.7109375" style="1" customWidth="1"/>
    <col min="18" max="18" width="16.140625" style="1" customWidth="1"/>
    <col min="19" max="19" width="16.7109375" style="1" customWidth="1"/>
    <col min="20" max="20" width="55.140625" style="1" customWidth="1"/>
    <col min="21" max="16384" width="8.85546875" style="1"/>
  </cols>
  <sheetData>
    <row r="1" spans="1:20" s="6" customFormat="1" ht="15" x14ac:dyDescent="0.25"/>
    <row r="2" spans="1:20" s="6" customFormat="1" ht="15" x14ac:dyDescent="0.25">
      <c r="A2" s="7"/>
      <c r="B2" s="7"/>
      <c r="C2" s="7"/>
      <c r="D2" s="169"/>
      <c r="E2" s="7"/>
      <c r="F2" s="7"/>
      <c r="G2" s="7"/>
      <c r="H2" s="7"/>
      <c r="I2" s="7"/>
      <c r="K2" s="7"/>
      <c r="N2" s="8" t="s">
        <v>1835</v>
      </c>
    </row>
    <row r="3" spans="1:20" s="6" customFormat="1" ht="15" x14ac:dyDescent="0.25">
      <c r="A3" s="7"/>
      <c r="B3" s="7"/>
      <c r="C3" s="7"/>
      <c r="D3" s="169"/>
      <c r="E3" s="7"/>
      <c r="F3" s="7" t="s">
        <v>460</v>
      </c>
      <c r="G3" s="7"/>
      <c r="H3" s="7"/>
      <c r="I3" s="7"/>
      <c r="K3" s="7"/>
      <c r="N3" s="8" t="s">
        <v>1836</v>
      </c>
    </row>
    <row r="4" spans="1:20" s="6" customFormat="1" ht="15" x14ac:dyDescent="0.25">
      <c r="A4" s="7"/>
      <c r="B4" s="7"/>
      <c r="C4" s="7"/>
      <c r="D4" s="169"/>
      <c r="E4" s="7"/>
      <c r="F4" s="7"/>
      <c r="G4" s="7"/>
      <c r="H4" s="7"/>
      <c r="I4" s="7"/>
      <c r="K4" s="7"/>
      <c r="N4" s="8" t="s">
        <v>1837</v>
      </c>
    </row>
    <row r="5" spans="1:20" s="6" customFormat="1" ht="15" x14ac:dyDescent="0.25">
      <c r="A5" s="7"/>
      <c r="B5" s="7"/>
      <c r="C5" s="7"/>
      <c r="D5" s="169"/>
      <c r="E5" s="7"/>
      <c r="F5" s="7"/>
      <c r="G5" s="7"/>
      <c r="H5" s="7"/>
      <c r="I5" s="7"/>
      <c r="K5" s="7"/>
      <c r="N5" s="8"/>
    </row>
    <row r="6" spans="1:20" s="6" customFormat="1" ht="15" x14ac:dyDescent="0.25">
      <c r="A6" s="7"/>
      <c r="B6" s="7"/>
      <c r="C6" s="7"/>
      <c r="D6" s="169"/>
      <c r="E6" s="7"/>
      <c r="F6" s="7"/>
      <c r="G6" s="7"/>
      <c r="H6" s="7"/>
      <c r="I6" s="7"/>
      <c r="K6" s="7"/>
      <c r="N6" s="8"/>
    </row>
    <row r="7" spans="1:20" ht="15" x14ac:dyDescent="0.25">
      <c r="A7" s="6"/>
      <c r="B7" s="6"/>
      <c r="C7" s="6"/>
      <c r="D7" s="6"/>
      <c r="E7" s="6"/>
      <c r="F7" s="6"/>
      <c r="G7" s="6"/>
      <c r="H7" s="6"/>
      <c r="I7" s="7"/>
      <c r="J7" s="6"/>
      <c r="K7" s="6"/>
      <c r="L7" s="6"/>
      <c r="M7" s="6"/>
      <c r="N7" s="6"/>
      <c r="O7" s="6"/>
      <c r="P7" s="6"/>
      <c r="Q7" s="6"/>
      <c r="R7" s="9"/>
      <c r="S7" s="9"/>
    </row>
    <row r="8" spans="1:20" ht="35.25" customHeight="1" x14ac:dyDescent="0.25">
      <c r="A8" s="204" t="s">
        <v>1838</v>
      </c>
      <c r="B8" s="204"/>
      <c r="C8" s="204"/>
      <c r="D8" s="204"/>
      <c r="E8" s="204"/>
      <c r="F8" s="204"/>
      <c r="G8" s="204"/>
      <c r="H8" s="204"/>
      <c r="I8" s="204"/>
      <c r="J8" s="204"/>
      <c r="K8" s="204"/>
      <c r="L8" s="204"/>
      <c r="M8" s="204"/>
      <c r="N8" s="204"/>
      <c r="O8" s="204"/>
      <c r="P8" s="204"/>
      <c r="Q8" s="204"/>
      <c r="R8" s="10"/>
      <c r="S8" s="11"/>
    </row>
    <row r="9" spans="1:20" ht="22.9" customHeight="1" x14ac:dyDescent="0.2">
      <c r="A9" s="12"/>
      <c r="B9" s="12"/>
      <c r="C9" s="13"/>
      <c r="D9" s="12"/>
      <c r="E9" s="12"/>
      <c r="F9" s="12"/>
      <c r="G9" s="12"/>
      <c r="H9" s="12"/>
      <c r="I9" s="13"/>
      <c r="J9" s="12"/>
      <c r="K9" s="12"/>
      <c r="L9" s="12"/>
      <c r="M9" s="12"/>
      <c r="N9" s="205" t="s">
        <v>0</v>
      </c>
      <c r="O9" s="205"/>
      <c r="P9" s="14"/>
      <c r="Q9" s="14"/>
      <c r="R9" s="15" t="s">
        <v>1</v>
      </c>
      <c r="S9" s="16"/>
    </row>
    <row r="10" spans="1:20" ht="84" x14ac:dyDescent="0.2">
      <c r="A10" s="17" t="s">
        <v>2</v>
      </c>
      <c r="B10" s="17" t="s">
        <v>3</v>
      </c>
      <c r="C10" s="17" t="s">
        <v>4</v>
      </c>
      <c r="D10" s="17" t="s">
        <v>5</v>
      </c>
      <c r="E10" s="17" t="s">
        <v>6</v>
      </c>
      <c r="F10" s="17" t="s">
        <v>7</v>
      </c>
      <c r="G10" s="17" t="s">
        <v>8</v>
      </c>
      <c r="H10" s="17" t="s">
        <v>9</v>
      </c>
      <c r="I10" s="18" t="s">
        <v>10</v>
      </c>
      <c r="J10" s="17" t="s">
        <v>11</v>
      </c>
      <c r="K10" s="17" t="s">
        <v>12</v>
      </c>
      <c r="L10" s="17" t="s">
        <v>13</v>
      </c>
      <c r="M10" s="17" t="s">
        <v>14</v>
      </c>
      <c r="N10" s="17" t="s">
        <v>15</v>
      </c>
      <c r="O10" s="17" t="s">
        <v>16</v>
      </c>
      <c r="P10" s="17" t="s">
        <v>17</v>
      </c>
      <c r="Q10" s="17" t="s">
        <v>18</v>
      </c>
      <c r="R10" s="19" t="s">
        <v>19</v>
      </c>
      <c r="S10" s="20" t="s">
        <v>20</v>
      </c>
      <c r="T10" s="21"/>
    </row>
    <row r="11" spans="1:20" s="22" customFormat="1" ht="12" customHeight="1" x14ac:dyDescent="0.25">
      <c r="A11" s="23">
        <v>1</v>
      </c>
      <c r="B11" s="24">
        <v>2</v>
      </c>
      <c r="C11" s="23">
        <v>3</v>
      </c>
      <c r="D11" s="24">
        <v>4</v>
      </c>
      <c r="E11" s="23">
        <v>5</v>
      </c>
      <c r="F11" s="24">
        <v>6</v>
      </c>
      <c r="G11" s="23">
        <v>7</v>
      </c>
      <c r="H11" s="24">
        <v>8</v>
      </c>
      <c r="I11" s="23">
        <v>9</v>
      </c>
      <c r="J11" s="24">
        <v>10</v>
      </c>
      <c r="K11" s="23">
        <v>11</v>
      </c>
      <c r="L11" s="24">
        <v>12</v>
      </c>
      <c r="M11" s="23">
        <v>13</v>
      </c>
      <c r="N11" s="24">
        <v>14</v>
      </c>
      <c r="O11" s="23">
        <v>15</v>
      </c>
      <c r="P11" s="24">
        <v>16</v>
      </c>
      <c r="Q11" s="23">
        <v>17</v>
      </c>
      <c r="R11" s="24"/>
      <c r="S11" s="24"/>
    </row>
    <row r="12" spans="1:20" s="25" customFormat="1" ht="27.6" customHeight="1" x14ac:dyDescent="0.25">
      <c r="A12" s="26"/>
      <c r="B12" s="27" t="s">
        <v>21</v>
      </c>
      <c r="C12" s="28"/>
      <c r="D12" s="26"/>
      <c r="E12" s="26"/>
      <c r="F12" s="26"/>
      <c r="G12" s="26"/>
      <c r="H12" s="26"/>
      <c r="I12" s="29"/>
      <c r="J12" s="26"/>
      <c r="K12" s="26"/>
      <c r="L12" s="26"/>
      <c r="M12" s="26"/>
      <c r="N12" s="26"/>
      <c r="O12" s="26"/>
      <c r="P12" s="26"/>
      <c r="Q12" s="26"/>
      <c r="R12" s="29"/>
      <c r="S12" s="29"/>
    </row>
    <row r="13" spans="1:20" s="30" customFormat="1" ht="32.25" customHeight="1" x14ac:dyDescent="0.25">
      <c r="A13" s="31" t="s">
        <v>22</v>
      </c>
      <c r="B13" s="31" t="s">
        <v>23</v>
      </c>
      <c r="C13" s="32"/>
      <c r="D13" s="31" t="s">
        <v>24</v>
      </c>
      <c r="E13" s="31"/>
      <c r="F13" s="31"/>
      <c r="G13" s="31"/>
      <c r="H13" s="32"/>
      <c r="I13" s="33">
        <f>I14+I15</f>
        <v>960027</v>
      </c>
      <c r="J13" s="34"/>
      <c r="K13" s="34"/>
      <c r="L13" s="34"/>
      <c r="M13" s="35"/>
      <c r="N13" s="32"/>
      <c r="O13" s="32"/>
      <c r="P13" s="32"/>
      <c r="Q13" s="32"/>
      <c r="R13" s="32"/>
      <c r="S13" s="32"/>
    </row>
    <row r="14" spans="1:20" s="25" customFormat="1" ht="104.25" customHeight="1" x14ac:dyDescent="0.25">
      <c r="A14" s="36" t="s">
        <v>25</v>
      </c>
      <c r="B14" s="36" t="s">
        <v>26</v>
      </c>
      <c r="C14" s="37" t="s">
        <v>27</v>
      </c>
      <c r="D14" s="36" t="s">
        <v>28</v>
      </c>
      <c r="E14" s="36" t="s">
        <v>29</v>
      </c>
      <c r="F14" s="36" t="s">
        <v>30</v>
      </c>
      <c r="G14" s="36" t="s">
        <v>31</v>
      </c>
      <c r="H14" s="37"/>
      <c r="I14" s="38">
        <v>656108</v>
      </c>
      <c r="J14" s="39" t="s">
        <v>32</v>
      </c>
      <c r="K14" s="40"/>
      <c r="L14" s="40"/>
      <c r="M14" s="41" t="s">
        <v>33</v>
      </c>
      <c r="N14" s="37" t="s">
        <v>34</v>
      </c>
      <c r="O14" s="37" t="s">
        <v>35</v>
      </c>
      <c r="P14" s="37" t="s">
        <v>36</v>
      </c>
      <c r="Q14" s="37"/>
      <c r="R14" s="37" t="s">
        <v>1776</v>
      </c>
      <c r="S14" s="37"/>
    </row>
    <row r="15" spans="1:20" s="25" customFormat="1" ht="36" x14ac:dyDescent="0.25">
      <c r="A15" s="36" t="s">
        <v>38</v>
      </c>
      <c r="B15" s="36" t="s">
        <v>39</v>
      </c>
      <c r="C15" s="37"/>
      <c r="D15" s="36" t="s">
        <v>40</v>
      </c>
      <c r="E15" s="36"/>
      <c r="F15" s="36" t="s">
        <v>41</v>
      </c>
      <c r="G15" s="36" t="s">
        <v>31</v>
      </c>
      <c r="H15" s="37"/>
      <c r="I15" s="40">
        <v>303919</v>
      </c>
      <c r="J15" s="39" t="s">
        <v>32</v>
      </c>
      <c r="K15" s="40"/>
      <c r="L15" s="40"/>
      <c r="M15" s="41" t="s">
        <v>42</v>
      </c>
      <c r="N15" s="37" t="s">
        <v>34</v>
      </c>
      <c r="O15" s="37" t="s">
        <v>1767</v>
      </c>
      <c r="P15" s="37" t="s">
        <v>36</v>
      </c>
      <c r="Q15" s="37"/>
      <c r="R15" s="37" t="s">
        <v>43</v>
      </c>
      <c r="S15" s="37"/>
    </row>
    <row r="16" spans="1:20" s="30" customFormat="1" ht="50.25" customHeight="1" x14ac:dyDescent="0.25">
      <c r="A16" s="31" t="s">
        <v>44</v>
      </c>
      <c r="B16" s="31" t="s">
        <v>45</v>
      </c>
      <c r="C16" s="34"/>
      <c r="D16" s="42" t="s">
        <v>46</v>
      </c>
      <c r="E16" s="31"/>
      <c r="F16" s="31" t="s">
        <v>47</v>
      </c>
      <c r="G16" s="43"/>
      <c r="H16" s="34"/>
      <c r="I16" s="44">
        <f>I17</f>
        <v>375011</v>
      </c>
      <c r="J16" s="34"/>
      <c r="K16" s="34"/>
      <c r="L16" s="34"/>
      <c r="M16" s="35"/>
      <c r="N16" s="34" t="s">
        <v>34</v>
      </c>
      <c r="O16" s="34" t="s">
        <v>48</v>
      </c>
      <c r="P16" s="32"/>
      <c r="Q16" s="32"/>
      <c r="R16" s="32"/>
      <c r="S16" s="32"/>
    </row>
    <row r="17" spans="1:19" s="25" customFormat="1" ht="92.25" customHeight="1" x14ac:dyDescent="0.25">
      <c r="A17" s="36" t="s">
        <v>49</v>
      </c>
      <c r="B17" s="36" t="s">
        <v>50</v>
      </c>
      <c r="C17" s="40" t="s">
        <v>27</v>
      </c>
      <c r="D17" s="179" t="s">
        <v>51</v>
      </c>
      <c r="E17" s="36" t="s">
        <v>52</v>
      </c>
      <c r="F17" s="36" t="s">
        <v>47</v>
      </c>
      <c r="G17" s="62"/>
      <c r="H17" s="40"/>
      <c r="I17" s="89">
        <v>375011</v>
      </c>
      <c r="J17" s="40" t="s">
        <v>53</v>
      </c>
      <c r="K17" s="40">
        <v>149738</v>
      </c>
      <c r="L17" s="40"/>
      <c r="M17" s="58" t="s">
        <v>54</v>
      </c>
      <c r="N17" s="37" t="s">
        <v>55</v>
      </c>
      <c r="O17" s="37" t="s">
        <v>48</v>
      </c>
      <c r="P17" s="37" t="s">
        <v>36</v>
      </c>
      <c r="Q17" s="37"/>
      <c r="R17" s="37" t="s">
        <v>37</v>
      </c>
      <c r="S17" s="37"/>
    </row>
    <row r="18" spans="1:19" s="25" customFormat="1" ht="72" customHeight="1" x14ac:dyDescent="0.2">
      <c r="A18" s="36" t="s">
        <v>56</v>
      </c>
      <c r="B18" s="45" t="s">
        <v>57</v>
      </c>
      <c r="C18" s="46"/>
      <c r="D18" s="45" t="s">
        <v>58</v>
      </c>
      <c r="E18" s="45" t="s">
        <v>59</v>
      </c>
      <c r="F18" s="45" t="s">
        <v>60</v>
      </c>
      <c r="G18" s="47"/>
      <c r="H18" s="46"/>
      <c r="I18" s="48">
        <v>2000000</v>
      </c>
      <c r="J18" s="46" t="s">
        <v>61</v>
      </c>
      <c r="K18" s="46"/>
      <c r="L18" s="46"/>
      <c r="M18" s="45" t="s">
        <v>62</v>
      </c>
      <c r="N18" s="49" t="s">
        <v>48</v>
      </c>
      <c r="O18" s="49" t="s">
        <v>342</v>
      </c>
      <c r="P18" s="37" t="s">
        <v>36</v>
      </c>
      <c r="Q18" s="50"/>
      <c r="R18" s="24"/>
      <c r="S18" s="51"/>
    </row>
    <row r="19" spans="1:19" s="25" customFormat="1" ht="64.900000000000006" customHeight="1" x14ac:dyDescent="0.2">
      <c r="A19" s="36" t="s">
        <v>63</v>
      </c>
      <c r="B19" s="36" t="s">
        <v>75</v>
      </c>
      <c r="C19" s="37"/>
      <c r="D19" s="36" t="s">
        <v>76</v>
      </c>
      <c r="E19" s="36" t="s">
        <v>70</v>
      </c>
      <c r="F19" s="36" t="s">
        <v>71</v>
      </c>
      <c r="G19" s="36"/>
      <c r="H19" s="37"/>
      <c r="I19" s="171" t="s">
        <v>77</v>
      </c>
      <c r="J19" s="37" t="s">
        <v>78</v>
      </c>
      <c r="K19" s="40">
        <v>236</v>
      </c>
      <c r="L19" s="40"/>
      <c r="M19" s="41" t="s">
        <v>79</v>
      </c>
      <c r="N19" s="37" t="s">
        <v>72</v>
      </c>
      <c r="O19" s="37" t="s">
        <v>35</v>
      </c>
      <c r="P19" s="37" t="s">
        <v>73</v>
      </c>
      <c r="Q19" s="37" t="s">
        <v>80</v>
      </c>
      <c r="R19" s="40" t="s">
        <v>43</v>
      </c>
      <c r="S19" s="51"/>
    </row>
    <row r="20" spans="1:19" s="25" customFormat="1" ht="64.900000000000006" customHeight="1" x14ac:dyDescent="0.2">
      <c r="A20" s="36" t="s">
        <v>65</v>
      </c>
      <c r="B20" s="36" t="s">
        <v>82</v>
      </c>
      <c r="C20" s="37"/>
      <c r="D20" s="36" t="s">
        <v>1781</v>
      </c>
      <c r="E20" s="36" t="s">
        <v>70</v>
      </c>
      <c r="F20" s="36" t="s">
        <v>71</v>
      </c>
      <c r="G20" s="36"/>
      <c r="H20" s="37"/>
      <c r="I20" s="37">
        <v>1500000</v>
      </c>
      <c r="J20" s="37" t="s">
        <v>83</v>
      </c>
      <c r="K20" s="71">
        <v>29282</v>
      </c>
      <c r="L20" s="40"/>
      <c r="M20" s="41" t="s">
        <v>1783</v>
      </c>
      <c r="N20" s="37" t="s">
        <v>55</v>
      </c>
      <c r="O20" s="37" t="s">
        <v>113</v>
      </c>
      <c r="P20" s="37" t="s">
        <v>73</v>
      </c>
      <c r="Q20" s="37"/>
      <c r="R20" s="40" t="s">
        <v>1782</v>
      </c>
      <c r="S20" s="51"/>
    </row>
    <row r="21" spans="1:19" s="25" customFormat="1" ht="86.25" customHeight="1" x14ac:dyDescent="0.2">
      <c r="A21" s="36" t="s">
        <v>69</v>
      </c>
      <c r="B21" s="36" t="s">
        <v>85</v>
      </c>
      <c r="C21" s="37"/>
      <c r="D21" s="36" t="s">
        <v>86</v>
      </c>
      <c r="E21" s="36" t="s">
        <v>70</v>
      </c>
      <c r="F21" s="36" t="s">
        <v>87</v>
      </c>
      <c r="G21" s="36"/>
      <c r="H21" s="37"/>
      <c r="I21" s="40">
        <v>24696</v>
      </c>
      <c r="J21" s="37" t="s">
        <v>78</v>
      </c>
      <c r="K21" s="40"/>
      <c r="L21" s="40"/>
      <c r="M21" s="41" t="s">
        <v>88</v>
      </c>
      <c r="N21" s="37" t="s">
        <v>34</v>
      </c>
      <c r="O21" s="37" t="s">
        <v>55</v>
      </c>
      <c r="P21" s="37" t="s">
        <v>73</v>
      </c>
      <c r="Q21" s="37"/>
      <c r="R21" s="37" t="s">
        <v>89</v>
      </c>
      <c r="S21" s="51"/>
    </row>
    <row r="22" spans="1:19" s="25" customFormat="1" ht="86.25" customHeight="1" x14ac:dyDescent="0.2">
      <c r="A22" s="36" t="s">
        <v>74</v>
      </c>
      <c r="B22" s="36" t="s">
        <v>91</v>
      </c>
      <c r="C22" s="37" t="s">
        <v>27</v>
      </c>
      <c r="D22" s="36" t="s">
        <v>92</v>
      </c>
      <c r="E22" s="36" t="s">
        <v>70</v>
      </c>
      <c r="F22" s="36" t="s">
        <v>93</v>
      </c>
      <c r="G22" s="36"/>
      <c r="H22" s="37"/>
      <c r="I22" s="40">
        <v>79170</v>
      </c>
      <c r="J22" s="37" t="s">
        <v>94</v>
      </c>
      <c r="K22" s="40">
        <v>40100</v>
      </c>
      <c r="L22" s="40"/>
      <c r="M22" s="41" t="s">
        <v>95</v>
      </c>
      <c r="N22" s="37" t="s">
        <v>64</v>
      </c>
      <c r="O22" s="37" t="s">
        <v>48</v>
      </c>
      <c r="P22" s="37" t="s">
        <v>73</v>
      </c>
      <c r="Q22" s="37" t="s">
        <v>96</v>
      </c>
      <c r="R22" s="40" t="s">
        <v>37</v>
      </c>
      <c r="S22" s="51"/>
    </row>
    <row r="23" spans="1:19" s="25" customFormat="1" ht="86.25" customHeight="1" x14ac:dyDescent="0.2">
      <c r="A23" s="36" t="s">
        <v>81</v>
      </c>
      <c r="B23" s="36" t="s">
        <v>98</v>
      </c>
      <c r="C23" s="37"/>
      <c r="D23" s="36" t="s">
        <v>99</v>
      </c>
      <c r="E23" s="36" t="s">
        <v>70</v>
      </c>
      <c r="F23" s="36" t="s">
        <v>93</v>
      </c>
      <c r="G23" s="36"/>
      <c r="H23" s="37"/>
      <c r="I23" s="171" t="s">
        <v>100</v>
      </c>
      <c r="J23" s="37" t="s">
        <v>101</v>
      </c>
      <c r="K23" s="40"/>
      <c r="L23" s="40"/>
      <c r="M23" s="41" t="s">
        <v>102</v>
      </c>
      <c r="N23" s="37" t="s">
        <v>34</v>
      </c>
      <c r="O23" s="37" t="s">
        <v>35</v>
      </c>
      <c r="P23" s="37" t="s">
        <v>73</v>
      </c>
      <c r="Q23" s="37" t="s">
        <v>103</v>
      </c>
      <c r="R23" s="51"/>
      <c r="S23" s="51"/>
    </row>
    <row r="24" spans="1:19" s="25" customFormat="1" ht="113.25" customHeight="1" x14ac:dyDescent="0.2">
      <c r="A24" s="36" t="s">
        <v>84</v>
      </c>
      <c r="B24" s="36" t="s">
        <v>66</v>
      </c>
      <c r="C24" s="40"/>
      <c r="D24" s="177" t="s">
        <v>105</v>
      </c>
      <c r="E24" s="36" t="s">
        <v>106</v>
      </c>
      <c r="F24" s="36" t="s">
        <v>47</v>
      </c>
      <c r="G24" s="36"/>
      <c r="H24" s="37"/>
      <c r="I24" s="52">
        <v>720000</v>
      </c>
      <c r="J24" s="37" t="s">
        <v>83</v>
      </c>
      <c r="K24" s="52"/>
      <c r="L24" s="37"/>
      <c r="M24" s="41" t="s">
        <v>107</v>
      </c>
      <c r="N24" s="40" t="s">
        <v>35</v>
      </c>
      <c r="O24" s="40" t="s">
        <v>48</v>
      </c>
      <c r="P24" s="49" t="s">
        <v>36</v>
      </c>
      <c r="Q24" s="37"/>
      <c r="R24" s="40"/>
      <c r="S24" s="51"/>
    </row>
    <row r="25" spans="1:19" s="25" customFormat="1" ht="86.25" customHeight="1" x14ac:dyDescent="0.2">
      <c r="A25" s="36" t="s">
        <v>90</v>
      </c>
      <c r="B25" s="36" t="s">
        <v>110</v>
      </c>
      <c r="C25" s="37"/>
      <c r="D25" s="36" t="s">
        <v>111</v>
      </c>
      <c r="E25" s="36" t="s">
        <v>70</v>
      </c>
      <c r="F25" s="36" t="s">
        <v>71</v>
      </c>
      <c r="G25" s="36"/>
      <c r="H25" s="37"/>
      <c r="I25" s="37" t="s">
        <v>77</v>
      </c>
      <c r="J25" s="37" t="s">
        <v>32</v>
      </c>
      <c r="K25" s="37" t="s">
        <v>77</v>
      </c>
      <c r="L25" s="40"/>
      <c r="M25" s="41" t="s">
        <v>112</v>
      </c>
      <c r="N25" s="37" t="s">
        <v>35</v>
      </c>
      <c r="O25" s="37" t="s">
        <v>113</v>
      </c>
      <c r="P25" s="37" t="s">
        <v>73</v>
      </c>
      <c r="Q25" s="37"/>
      <c r="R25" s="37" t="s">
        <v>37</v>
      </c>
      <c r="S25" s="51"/>
    </row>
    <row r="26" spans="1:19" s="25" customFormat="1" ht="86.25" customHeight="1" x14ac:dyDescent="0.2">
      <c r="A26" s="161" t="s">
        <v>97</v>
      </c>
      <c r="B26" s="36" t="s">
        <v>115</v>
      </c>
      <c r="C26" s="37"/>
      <c r="D26" s="36" t="s">
        <v>116</v>
      </c>
      <c r="E26" s="36" t="s">
        <v>70</v>
      </c>
      <c r="F26" s="36" t="s">
        <v>71</v>
      </c>
      <c r="G26" s="36"/>
      <c r="H26" s="37"/>
      <c r="I26" s="40">
        <v>241982</v>
      </c>
      <c r="J26" s="37" t="s">
        <v>32</v>
      </c>
      <c r="K26" s="37" t="s">
        <v>77</v>
      </c>
      <c r="L26" s="40"/>
      <c r="M26" s="41" t="s">
        <v>117</v>
      </c>
      <c r="N26" s="37" t="s">
        <v>35</v>
      </c>
      <c r="O26" s="37" t="s">
        <v>113</v>
      </c>
      <c r="P26" s="37" t="s">
        <v>73</v>
      </c>
      <c r="Q26" s="37"/>
      <c r="R26" s="37" t="s">
        <v>37</v>
      </c>
      <c r="S26" s="51"/>
    </row>
    <row r="27" spans="1:19" s="25" customFormat="1" ht="95.25" customHeight="1" x14ac:dyDescent="0.25">
      <c r="A27" s="164" t="s">
        <v>104</v>
      </c>
      <c r="B27" s="62" t="s">
        <v>119</v>
      </c>
      <c r="C27" s="40" t="s">
        <v>120</v>
      </c>
      <c r="D27" s="36" t="s">
        <v>121</v>
      </c>
      <c r="E27" s="36" t="s">
        <v>67</v>
      </c>
      <c r="F27" s="36" t="s">
        <v>47</v>
      </c>
      <c r="G27" s="100"/>
      <c r="H27" s="101"/>
      <c r="I27" s="57">
        <v>750000</v>
      </c>
      <c r="J27" s="40"/>
      <c r="K27" s="57">
        <v>12100</v>
      </c>
      <c r="L27" s="57" t="s">
        <v>122</v>
      </c>
      <c r="M27" s="58" t="s">
        <v>123</v>
      </c>
      <c r="N27" s="37" t="s">
        <v>124</v>
      </c>
      <c r="O27" s="37" t="s">
        <v>113</v>
      </c>
      <c r="P27" s="37" t="s">
        <v>36</v>
      </c>
      <c r="Q27" s="37"/>
      <c r="R27" s="40" t="s">
        <v>108</v>
      </c>
      <c r="S27" s="40"/>
    </row>
    <row r="28" spans="1:19" s="25" customFormat="1" ht="95.25" customHeight="1" x14ac:dyDescent="0.25">
      <c r="A28" s="164" t="s">
        <v>109</v>
      </c>
      <c r="B28" s="62" t="s">
        <v>1823</v>
      </c>
      <c r="C28" s="40" t="s">
        <v>120</v>
      </c>
      <c r="D28" s="36" t="s">
        <v>126</v>
      </c>
      <c r="E28" s="36" t="s">
        <v>127</v>
      </c>
      <c r="F28" s="36" t="s">
        <v>47</v>
      </c>
      <c r="G28" s="100"/>
      <c r="H28" s="101"/>
      <c r="I28" s="57">
        <v>908800</v>
      </c>
      <c r="J28" s="40"/>
      <c r="K28" s="57">
        <v>25000</v>
      </c>
      <c r="L28" s="57" t="s">
        <v>122</v>
      </c>
      <c r="M28" s="180" t="s">
        <v>1799</v>
      </c>
      <c r="N28" s="37" t="s">
        <v>124</v>
      </c>
      <c r="O28" s="37" t="s">
        <v>113</v>
      </c>
      <c r="P28" s="37" t="s">
        <v>36</v>
      </c>
      <c r="Q28" s="37"/>
      <c r="R28" s="40" t="s">
        <v>108</v>
      </c>
      <c r="S28" s="40"/>
    </row>
    <row r="29" spans="1:19" s="25" customFormat="1" ht="95.25" customHeight="1" x14ac:dyDescent="0.25">
      <c r="A29" s="164" t="s">
        <v>114</v>
      </c>
      <c r="B29" s="62" t="s">
        <v>1824</v>
      </c>
      <c r="C29" s="40"/>
      <c r="D29" s="172" t="s">
        <v>1822</v>
      </c>
      <c r="E29" s="172" t="s">
        <v>70</v>
      </c>
      <c r="F29" s="36" t="s">
        <v>47</v>
      </c>
      <c r="G29" s="100"/>
      <c r="H29" s="101"/>
      <c r="I29" s="181" t="s">
        <v>77</v>
      </c>
      <c r="J29" s="173" t="s">
        <v>32</v>
      </c>
      <c r="K29" s="57">
        <v>90030</v>
      </c>
      <c r="L29" s="57"/>
      <c r="M29" s="180" t="s">
        <v>1820</v>
      </c>
      <c r="N29" s="171" t="s">
        <v>35</v>
      </c>
      <c r="O29" s="171" t="s">
        <v>124</v>
      </c>
      <c r="P29" s="37" t="s">
        <v>36</v>
      </c>
      <c r="Q29" s="171" t="s">
        <v>1821</v>
      </c>
      <c r="R29" s="173" t="s">
        <v>37</v>
      </c>
      <c r="S29" s="40"/>
    </row>
    <row r="30" spans="1:19" s="25" customFormat="1" ht="15.75" x14ac:dyDescent="0.25">
      <c r="A30" s="53"/>
      <c r="B30" s="54" t="s">
        <v>128</v>
      </c>
      <c r="C30" s="55"/>
      <c r="D30" s="53"/>
      <c r="E30" s="53"/>
      <c r="F30" s="53"/>
      <c r="G30" s="53"/>
      <c r="H30" s="53"/>
      <c r="I30" s="55"/>
      <c r="J30" s="53"/>
      <c r="K30" s="56"/>
      <c r="L30" s="56"/>
      <c r="M30" s="53"/>
      <c r="N30" s="53"/>
      <c r="O30" s="53"/>
      <c r="P30" s="55"/>
      <c r="Q30" s="53"/>
      <c r="R30" s="53"/>
      <c r="S30" s="53"/>
    </row>
    <row r="31" spans="1:19" s="25" customFormat="1" ht="82.5" customHeight="1" x14ac:dyDescent="0.2">
      <c r="A31" s="161" t="s">
        <v>118</v>
      </c>
      <c r="B31" s="36" t="s">
        <v>130</v>
      </c>
      <c r="C31" s="40"/>
      <c r="D31" s="36" t="s">
        <v>1780</v>
      </c>
      <c r="E31" s="36" t="s">
        <v>70</v>
      </c>
      <c r="F31" s="36" t="s">
        <v>131</v>
      </c>
      <c r="G31" s="36"/>
      <c r="H31" s="37"/>
      <c r="I31" s="57">
        <v>50000</v>
      </c>
      <c r="J31" s="37" t="s">
        <v>68</v>
      </c>
      <c r="K31" s="40">
        <f>1200+3199</f>
        <v>4399</v>
      </c>
      <c r="L31" s="40"/>
      <c r="M31" s="58" t="s">
        <v>1778</v>
      </c>
      <c r="N31" s="37" t="s">
        <v>64</v>
      </c>
      <c r="O31" s="37" t="s">
        <v>113</v>
      </c>
      <c r="P31" s="37" t="s">
        <v>36</v>
      </c>
      <c r="Q31" s="37" t="s">
        <v>1779</v>
      </c>
      <c r="R31" s="51"/>
      <c r="S31" s="51"/>
    </row>
    <row r="32" spans="1:19" s="25" customFormat="1" ht="72" customHeight="1" x14ac:dyDescent="0.2">
      <c r="A32" s="161" t="s">
        <v>125</v>
      </c>
      <c r="B32" s="36" t="s">
        <v>133</v>
      </c>
      <c r="C32" s="40"/>
      <c r="D32" s="36" t="s">
        <v>134</v>
      </c>
      <c r="E32" s="36" t="s">
        <v>70</v>
      </c>
      <c r="F32" s="36" t="s">
        <v>135</v>
      </c>
      <c r="G32" s="36"/>
      <c r="H32" s="37"/>
      <c r="I32" s="57">
        <v>75000</v>
      </c>
      <c r="J32" s="37"/>
      <c r="K32" s="57">
        <v>25983</v>
      </c>
      <c r="L32" s="40"/>
      <c r="M32" s="58" t="s">
        <v>136</v>
      </c>
      <c r="N32" s="37" t="s">
        <v>35</v>
      </c>
      <c r="O32" s="37" t="s">
        <v>48</v>
      </c>
      <c r="P32" s="37" t="s">
        <v>36</v>
      </c>
      <c r="Q32" s="37" t="s">
        <v>137</v>
      </c>
      <c r="R32" s="51"/>
      <c r="S32" s="51"/>
    </row>
    <row r="33" spans="1:20" s="25" customFormat="1" ht="101.25" customHeight="1" x14ac:dyDescent="0.2">
      <c r="A33" s="161" t="s">
        <v>129</v>
      </c>
      <c r="B33" s="36" t="s">
        <v>143</v>
      </c>
      <c r="C33" s="40"/>
      <c r="D33" s="36" t="s">
        <v>144</v>
      </c>
      <c r="E33" s="36" t="s">
        <v>70</v>
      </c>
      <c r="F33" s="36" t="s">
        <v>135</v>
      </c>
      <c r="G33" s="36"/>
      <c r="H33" s="37"/>
      <c r="I33" s="57">
        <v>120000</v>
      </c>
      <c r="J33" s="37"/>
      <c r="K33" s="57">
        <v>120000</v>
      </c>
      <c r="L33" s="40"/>
      <c r="M33" s="58" t="s">
        <v>145</v>
      </c>
      <c r="N33" s="171" t="s">
        <v>124</v>
      </c>
      <c r="O33" s="171" t="s">
        <v>124</v>
      </c>
      <c r="P33" s="171" t="s">
        <v>1811</v>
      </c>
      <c r="Q33" s="37"/>
      <c r="R33" s="40"/>
      <c r="S33" s="51"/>
    </row>
    <row r="34" spans="1:20" s="25" customFormat="1" ht="72" customHeight="1" x14ac:dyDescent="0.2">
      <c r="A34" s="161" t="s">
        <v>132</v>
      </c>
      <c r="B34" s="36" t="s">
        <v>147</v>
      </c>
      <c r="C34" s="40"/>
      <c r="D34" s="36" t="s">
        <v>148</v>
      </c>
      <c r="E34" s="36"/>
      <c r="F34" s="36" t="s">
        <v>135</v>
      </c>
      <c r="G34" s="36"/>
      <c r="H34" s="37"/>
      <c r="I34" s="57">
        <v>100000</v>
      </c>
      <c r="J34" s="37"/>
      <c r="K34" s="57">
        <v>45149</v>
      </c>
      <c r="L34" s="40"/>
      <c r="M34" s="180" t="s">
        <v>1812</v>
      </c>
      <c r="N34" s="37" t="s">
        <v>124</v>
      </c>
      <c r="O34" s="37" t="s">
        <v>113</v>
      </c>
      <c r="P34" s="37" t="s">
        <v>36</v>
      </c>
      <c r="Q34" s="37" t="s">
        <v>149</v>
      </c>
      <c r="R34" s="51"/>
      <c r="S34" s="51"/>
      <c r="T34" s="51"/>
    </row>
    <row r="35" spans="1:20" s="25" customFormat="1" ht="72" customHeight="1" x14ac:dyDescent="0.2">
      <c r="A35" s="161" t="s">
        <v>138</v>
      </c>
      <c r="B35" s="36" t="s">
        <v>151</v>
      </c>
      <c r="C35" s="40"/>
      <c r="D35" s="36" t="s">
        <v>152</v>
      </c>
      <c r="E35" s="36" t="s">
        <v>153</v>
      </c>
      <c r="F35" s="36" t="s">
        <v>135</v>
      </c>
      <c r="G35" s="36"/>
      <c r="H35" s="37"/>
      <c r="I35" s="57"/>
      <c r="J35" s="37"/>
      <c r="K35" s="57">
        <v>2078</v>
      </c>
      <c r="L35" s="40"/>
      <c r="M35" s="58" t="s">
        <v>154</v>
      </c>
      <c r="N35" s="37" t="s">
        <v>124</v>
      </c>
      <c r="O35" s="37" t="s">
        <v>113</v>
      </c>
      <c r="P35" s="37"/>
      <c r="Q35" s="37"/>
      <c r="R35" s="51"/>
      <c r="S35" s="51"/>
      <c r="T35" s="51"/>
    </row>
    <row r="36" spans="1:20" s="25" customFormat="1" ht="72" customHeight="1" x14ac:dyDescent="0.2">
      <c r="A36" s="161" t="s">
        <v>142</v>
      </c>
      <c r="B36" s="36" t="s">
        <v>156</v>
      </c>
      <c r="C36" s="40"/>
      <c r="D36" s="36" t="s">
        <v>157</v>
      </c>
      <c r="E36" s="36" t="s">
        <v>158</v>
      </c>
      <c r="F36" s="36" t="s">
        <v>135</v>
      </c>
      <c r="G36" s="36"/>
      <c r="H36" s="37"/>
      <c r="I36" s="57"/>
      <c r="J36" s="37"/>
      <c r="K36" s="57">
        <v>4858</v>
      </c>
      <c r="L36" s="40"/>
      <c r="M36" s="58" t="s">
        <v>159</v>
      </c>
      <c r="N36" s="37" t="s">
        <v>124</v>
      </c>
      <c r="O36" s="37" t="s">
        <v>113</v>
      </c>
      <c r="P36" s="37"/>
      <c r="Q36" s="37"/>
      <c r="R36" s="51"/>
      <c r="S36" s="51"/>
      <c r="T36" s="51"/>
    </row>
    <row r="37" spans="1:20" s="25" customFormat="1" ht="72" customHeight="1" x14ac:dyDescent="0.2">
      <c r="A37" s="161" t="s">
        <v>146</v>
      </c>
      <c r="B37" s="36" t="s">
        <v>161</v>
      </c>
      <c r="C37" s="40"/>
      <c r="D37" s="36" t="s">
        <v>162</v>
      </c>
      <c r="E37" s="36" t="s">
        <v>163</v>
      </c>
      <c r="F37" s="36" t="s">
        <v>135</v>
      </c>
      <c r="G37" s="36"/>
      <c r="H37" s="37"/>
      <c r="I37" s="57"/>
      <c r="J37" s="37"/>
      <c r="K37" s="57">
        <v>5306</v>
      </c>
      <c r="L37" s="40"/>
      <c r="M37" s="58" t="s">
        <v>164</v>
      </c>
      <c r="N37" s="37" t="s">
        <v>124</v>
      </c>
      <c r="O37" s="37" t="s">
        <v>113</v>
      </c>
      <c r="P37" s="37"/>
      <c r="Q37" s="37"/>
      <c r="R37" s="51"/>
      <c r="S37" s="51"/>
      <c r="T37" s="51"/>
    </row>
    <row r="38" spans="1:20" s="25" customFormat="1" ht="72" customHeight="1" x14ac:dyDescent="0.2">
      <c r="A38" s="161" t="s">
        <v>150</v>
      </c>
      <c r="B38" s="36" t="s">
        <v>166</v>
      </c>
      <c r="C38" s="40"/>
      <c r="D38" s="36" t="s">
        <v>167</v>
      </c>
      <c r="E38" s="36" t="s">
        <v>168</v>
      </c>
      <c r="F38" s="36" t="s">
        <v>135</v>
      </c>
      <c r="G38" s="36"/>
      <c r="H38" s="37"/>
      <c r="I38" s="57"/>
      <c r="J38" s="37"/>
      <c r="K38" s="57">
        <v>2882</v>
      </c>
      <c r="L38" s="40"/>
      <c r="M38" s="58" t="s">
        <v>169</v>
      </c>
      <c r="N38" s="37" t="s">
        <v>124</v>
      </c>
      <c r="O38" s="37" t="s">
        <v>113</v>
      </c>
      <c r="P38" s="37"/>
      <c r="Q38" s="37"/>
      <c r="R38" s="51"/>
      <c r="S38" s="51"/>
      <c r="T38" s="51"/>
    </row>
    <row r="39" spans="1:20" s="25" customFormat="1" ht="72" customHeight="1" x14ac:dyDescent="0.2">
      <c r="A39" s="161" t="s">
        <v>155</v>
      </c>
      <c r="B39" s="36" t="s">
        <v>171</v>
      </c>
      <c r="C39" s="40"/>
      <c r="D39" s="36" t="s">
        <v>172</v>
      </c>
      <c r="E39" s="36" t="s">
        <v>173</v>
      </c>
      <c r="F39" s="36" t="s">
        <v>135</v>
      </c>
      <c r="G39" s="36"/>
      <c r="H39" s="37"/>
      <c r="I39" s="57"/>
      <c r="J39" s="37"/>
      <c r="K39" s="57">
        <v>2797</v>
      </c>
      <c r="L39" s="40"/>
      <c r="M39" s="58" t="s">
        <v>174</v>
      </c>
      <c r="N39" s="37" t="s">
        <v>124</v>
      </c>
      <c r="O39" s="37" t="s">
        <v>113</v>
      </c>
      <c r="P39" s="37"/>
      <c r="Q39" s="37"/>
      <c r="R39" s="51"/>
      <c r="S39" s="51"/>
      <c r="T39" s="51"/>
    </row>
    <row r="40" spans="1:20" s="25" customFormat="1" ht="72" customHeight="1" x14ac:dyDescent="0.2">
      <c r="A40" s="161" t="s">
        <v>160</v>
      </c>
      <c r="B40" s="36" t="s">
        <v>176</v>
      </c>
      <c r="C40" s="40"/>
      <c r="D40" s="36" t="s">
        <v>177</v>
      </c>
      <c r="E40" s="36" t="s">
        <v>178</v>
      </c>
      <c r="F40" s="36" t="s">
        <v>135</v>
      </c>
      <c r="G40" s="36"/>
      <c r="H40" s="37"/>
      <c r="I40" s="57"/>
      <c r="J40" s="37"/>
      <c r="K40" s="57">
        <v>9894</v>
      </c>
      <c r="L40" s="40"/>
      <c r="M40" s="58" t="s">
        <v>179</v>
      </c>
      <c r="N40" s="37" t="s">
        <v>124</v>
      </c>
      <c r="O40" s="37" t="s">
        <v>113</v>
      </c>
      <c r="P40" s="37"/>
      <c r="Q40" s="37"/>
      <c r="R40" s="51"/>
      <c r="S40" s="51"/>
      <c r="T40" s="51"/>
    </row>
    <row r="41" spans="1:20" s="25" customFormat="1" ht="72" customHeight="1" x14ac:dyDescent="0.2">
      <c r="A41" s="161" t="s">
        <v>165</v>
      </c>
      <c r="B41" s="36" t="s">
        <v>181</v>
      </c>
      <c r="C41" s="40"/>
      <c r="D41" s="36" t="s">
        <v>182</v>
      </c>
      <c r="E41" s="36" t="s">
        <v>183</v>
      </c>
      <c r="F41" s="36" t="s">
        <v>135</v>
      </c>
      <c r="G41" s="36"/>
      <c r="H41" s="37"/>
      <c r="I41" s="57"/>
      <c r="J41" s="37"/>
      <c r="K41" s="57">
        <v>3463</v>
      </c>
      <c r="L41" s="40"/>
      <c r="M41" s="58" t="s">
        <v>184</v>
      </c>
      <c r="N41" s="37" t="s">
        <v>124</v>
      </c>
      <c r="O41" s="37" t="s">
        <v>113</v>
      </c>
      <c r="P41" s="37"/>
      <c r="Q41" s="37"/>
      <c r="R41" s="51"/>
      <c r="S41" s="51"/>
      <c r="T41" s="51"/>
    </row>
    <row r="42" spans="1:20" s="25" customFormat="1" ht="72" customHeight="1" x14ac:dyDescent="0.2">
      <c r="A42" s="161" t="s">
        <v>170</v>
      </c>
      <c r="B42" s="36" t="s">
        <v>186</v>
      </c>
      <c r="C42" s="40"/>
      <c r="D42" s="36" t="s">
        <v>187</v>
      </c>
      <c r="E42" s="36" t="s">
        <v>188</v>
      </c>
      <c r="F42" s="36" t="s">
        <v>135</v>
      </c>
      <c r="G42" s="36"/>
      <c r="H42" s="37"/>
      <c r="I42" s="57"/>
      <c r="J42" s="37"/>
      <c r="K42" s="57">
        <v>3699</v>
      </c>
      <c r="L42" s="40"/>
      <c r="M42" s="58" t="s">
        <v>189</v>
      </c>
      <c r="N42" s="37" t="s">
        <v>124</v>
      </c>
      <c r="O42" s="37" t="s">
        <v>113</v>
      </c>
      <c r="P42" s="37"/>
      <c r="Q42" s="37"/>
      <c r="R42" s="51"/>
      <c r="S42" s="51"/>
      <c r="T42" s="51"/>
    </row>
    <row r="43" spans="1:20" s="25" customFormat="1" ht="72" customHeight="1" x14ac:dyDescent="0.2">
      <c r="A43" s="161" t="s">
        <v>175</v>
      </c>
      <c r="B43" s="36" t="s">
        <v>191</v>
      </c>
      <c r="C43" s="40"/>
      <c r="D43" s="36" t="s">
        <v>192</v>
      </c>
      <c r="E43" s="36" t="s">
        <v>193</v>
      </c>
      <c r="F43" s="36" t="s">
        <v>135</v>
      </c>
      <c r="G43" s="36"/>
      <c r="H43" s="37"/>
      <c r="I43" s="57"/>
      <c r="J43" s="37"/>
      <c r="K43" s="57">
        <v>5905</v>
      </c>
      <c r="L43" s="40"/>
      <c r="M43" s="58" t="s">
        <v>194</v>
      </c>
      <c r="N43" s="37" t="s">
        <v>124</v>
      </c>
      <c r="O43" s="37" t="s">
        <v>113</v>
      </c>
      <c r="P43" s="37"/>
      <c r="Q43" s="37"/>
      <c r="R43" s="51"/>
      <c r="S43" s="51"/>
      <c r="T43" s="51"/>
    </row>
    <row r="44" spans="1:20" s="25" customFormat="1" ht="72" customHeight="1" x14ac:dyDescent="0.2">
      <c r="A44" s="161" t="s">
        <v>180</v>
      </c>
      <c r="B44" s="36" t="s">
        <v>196</v>
      </c>
      <c r="C44" s="40"/>
      <c r="D44" s="36" t="s">
        <v>197</v>
      </c>
      <c r="E44" s="36" t="s">
        <v>198</v>
      </c>
      <c r="F44" s="36" t="s">
        <v>135</v>
      </c>
      <c r="G44" s="36"/>
      <c r="H44" s="37"/>
      <c r="I44" s="57"/>
      <c r="J44" s="37"/>
      <c r="K44" s="57">
        <v>4266</v>
      </c>
      <c r="L44" s="40"/>
      <c r="M44" s="58" t="s">
        <v>199</v>
      </c>
      <c r="N44" s="37" t="s">
        <v>124</v>
      </c>
      <c r="O44" s="37" t="s">
        <v>113</v>
      </c>
      <c r="P44" s="37"/>
      <c r="Q44" s="37"/>
      <c r="R44" s="51"/>
      <c r="S44" s="51"/>
      <c r="T44" s="51"/>
    </row>
    <row r="45" spans="1:20" s="25" customFormat="1" ht="83.25" customHeight="1" x14ac:dyDescent="0.2">
      <c r="A45" s="161" t="s">
        <v>185</v>
      </c>
      <c r="B45" s="36" t="s">
        <v>139</v>
      </c>
      <c r="C45" s="40"/>
      <c r="D45" s="36" t="s">
        <v>201</v>
      </c>
      <c r="E45" s="36" t="s">
        <v>106</v>
      </c>
      <c r="F45" s="36" t="s">
        <v>202</v>
      </c>
      <c r="G45" s="36"/>
      <c r="H45" s="37"/>
      <c r="I45" s="57">
        <v>48343</v>
      </c>
      <c r="J45" s="37" t="s">
        <v>78</v>
      </c>
      <c r="K45" s="57"/>
      <c r="L45" s="40"/>
      <c r="M45" s="58" t="s">
        <v>203</v>
      </c>
      <c r="N45" s="37" t="s">
        <v>35</v>
      </c>
      <c r="O45" s="37" t="s">
        <v>35</v>
      </c>
      <c r="P45" s="37" t="s">
        <v>36</v>
      </c>
      <c r="Q45" s="37"/>
      <c r="R45" s="170" t="s">
        <v>1777</v>
      </c>
      <c r="S45" s="40"/>
      <c r="T45" s="1"/>
    </row>
    <row r="46" spans="1:20" s="25" customFormat="1" ht="83.25" customHeight="1" x14ac:dyDescent="0.2">
      <c r="A46" s="161" t="s">
        <v>190</v>
      </c>
      <c r="B46" s="36" t="s">
        <v>1825</v>
      </c>
      <c r="C46" s="173" t="s">
        <v>27</v>
      </c>
      <c r="D46" s="172" t="s">
        <v>1817</v>
      </c>
      <c r="E46" s="172" t="s">
        <v>70</v>
      </c>
      <c r="F46" s="36" t="s">
        <v>202</v>
      </c>
      <c r="G46" s="36"/>
      <c r="H46" s="37"/>
      <c r="I46" s="181" t="s">
        <v>100</v>
      </c>
      <c r="J46" s="171" t="s">
        <v>32</v>
      </c>
      <c r="K46" s="57">
        <v>31298</v>
      </c>
      <c r="L46" s="40"/>
      <c r="M46" s="180" t="s">
        <v>1819</v>
      </c>
      <c r="N46" s="37" t="s">
        <v>55</v>
      </c>
      <c r="O46" s="37" t="s">
        <v>124</v>
      </c>
      <c r="P46" s="37" t="s">
        <v>36</v>
      </c>
      <c r="Q46" s="171" t="s">
        <v>1818</v>
      </c>
      <c r="R46" s="182" t="s">
        <v>37</v>
      </c>
      <c r="S46" s="40"/>
      <c r="T46" s="1"/>
    </row>
    <row r="47" spans="1:20" s="25" customFormat="1" ht="15.75" x14ac:dyDescent="0.25">
      <c r="A47" s="53"/>
      <c r="B47" s="54" t="s">
        <v>204</v>
      </c>
      <c r="C47" s="55"/>
      <c r="D47" s="53"/>
      <c r="E47" s="53"/>
      <c r="F47" s="53"/>
      <c r="G47" s="53"/>
      <c r="H47" s="53"/>
      <c r="I47" s="55"/>
      <c r="J47" s="53"/>
      <c r="K47" s="56"/>
      <c r="L47" s="56"/>
      <c r="M47" s="53"/>
      <c r="N47" s="53"/>
      <c r="O47" s="53"/>
      <c r="P47" s="55"/>
      <c r="Q47" s="53"/>
      <c r="R47" s="53"/>
      <c r="S47" s="53"/>
    </row>
    <row r="48" spans="1:20" s="30" customFormat="1" ht="30" customHeight="1" x14ac:dyDescent="0.25">
      <c r="A48" s="162" t="s">
        <v>195</v>
      </c>
      <c r="B48" s="43" t="s">
        <v>206</v>
      </c>
      <c r="C48" s="32"/>
      <c r="D48" s="31" t="s">
        <v>207</v>
      </c>
      <c r="E48" s="31"/>
      <c r="F48" s="31" t="s">
        <v>208</v>
      </c>
      <c r="G48" s="31"/>
      <c r="H48" s="31"/>
      <c r="I48" s="167">
        <f>I49+I50+I51</f>
        <v>62750</v>
      </c>
      <c r="J48" s="31"/>
      <c r="K48" s="43"/>
      <c r="L48" s="43"/>
      <c r="M48" s="31"/>
      <c r="N48" s="34" t="s">
        <v>55</v>
      </c>
      <c r="O48" s="34" t="s">
        <v>35</v>
      </c>
      <c r="P48" s="32"/>
      <c r="Q48" s="31"/>
      <c r="R48" s="31"/>
      <c r="S48" s="31"/>
    </row>
    <row r="49" spans="1:19" s="25" customFormat="1" ht="82.5" customHeight="1" x14ac:dyDescent="0.2">
      <c r="A49" s="161" t="s">
        <v>200</v>
      </c>
      <c r="B49" s="62" t="s">
        <v>210</v>
      </c>
      <c r="C49" s="40"/>
      <c r="D49" s="36" t="s">
        <v>211</v>
      </c>
      <c r="E49" s="36" t="s">
        <v>70</v>
      </c>
      <c r="F49" s="36" t="s">
        <v>208</v>
      </c>
      <c r="G49" s="36"/>
      <c r="H49" s="37"/>
      <c r="I49" s="57">
        <v>3150</v>
      </c>
      <c r="J49" s="37" t="s">
        <v>78</v>
      </c>
      <c r="K49" s="37"/>
      <c r="L49" s="37"/>
      <c r="M49" s="58" t="s">
        <v>212</v>
      </c>
      <c r="N49" s="40" t="s">
        <v>55</v>
      </c>
      <c r="O49" s="40" t="s">
        <v>35</v>
      </c>
      <c r="P49" s="37" t="s">
        <v>36</v>
      </c>
      <c r="Q49" s="37"/>
      <c r="R49" s="158" t="s">
        <v>43</v>
      </c>
      <c r="S49" s="51"/>
    </row>
    <row r="50" spans="1:19" s="25" customFormat="1" ht="82.5" customHeight="1" x14ac:dyDescent="0.2">
      <c r="A50" s="161" t="s">
        <v>205</v>
      </c>
      <c r="B50" s="62" t="s">
        <v>1826</v>
      </c>
      <c r="C50" s="40"/>
      <c r="D50" s="36" t="s">
        <v>214</v>
      </c>
      <c r="E50" s="36" t="s">
        <v>70</v>
      </c>
      <c r="F50" s="36" t="s">
        <v>208</v>
      </c>
      <c r="G50" s="36"/>
      <c r="H50" s="37"/>
      <c r="I50" s="57">
        <v>10000</v>
      </c>
      <c r="J50" s="37" t="s">
        <v>68</v>
      </c>
      <c r="K50" s="37">
        <v>537</v>
      </c>
      <c r="L50" s="37"/>
      <c r="M50" s="58" t="s">
        <v>212</v>
      </c>
      <c r="N50" s="40" t="s">
        <v>55</v>
      </c>
      <c r="O50" s="40" t="s">
        <v>124</v>
      </c>
      <c r="P50" s="37" t="s">
        <v>36</v>
      </c>
      <c r="Q50" s="37"/>
      <c r="R50" s="158" t="s">
        <v>1801</v>
      </c>
      <c r="S50" s="51"/>
    </row>
    <row r="51" spans="1:19" s="25" customFormat="1" ht="67.5" customHeight="1" x14ac:dyDescent="0.2">
      <c r="A51" s="161" t="s">
        <v>209</v>
      </c>
      <c r="B51" s="62" t="s">
        <v>216</v>
      </c>
      <c r="C51" s="40" t="s">
        <v>27</v>
      </c>
      <c r="D51" s="36" t="s">
        <v>217</v>
      </c>
      <c r="E51" s="36" t="s">
        <v>70</v>
      </c>
      <c r="F51" s="36" t="s">
        <v>208</v>
      </c>
      <c r="G51" s="36"/>
      <c r="H51" s="37"/>
      <c r="I51" s="57">
        <v>49600</v>
      </c>
      <c r="J51" s="37" t="s">
        <v>78</v>
      </c>
      <c r="K51" s="37">
        <v>34756</v>
      </c>
      <c r="L51" s="37"/>
      <c r="M51" s="58" t="s">
        <v>218</v>
      </c>
      <c r="N51" s="40" t="s">
        <v>35</v>
      </c>
      <c r="O51" s="40" t="s">
        <v>48</v>
      </c>
      <c r="P51" s="37" t="s">
        <v>36</v>
      </c>
      <c r="Q51" s="37"/>
      <c r="R51" s="40" t="s">
        <v>37</v>
      </c>
      <c r="S51" s="51"/>
    </row>
    <row r="52" spans="1:19" s="25" customFormat="1" ht="67.5" customHeight="1" x14ac:dyDescent="0.2">
      <c r="A52" s="161" t="s">
        <v>213</v>
      </c>
      <c r="B52" s="62" t="s">
        <v>220</v>
      </c>
      <c r="C52" s="40" t="s">
        <v>27</v>
      </c>
      <c r="D52" s="36" t="s">
        <v>221</v>
      </c>
      <c r="E52" s="36" t="s">
        <v>70</v>
      </c>
      <c r="F52" s="36" t="s">
        <v>208</v>
      </c>
      <c r="G52" s="36"/>
      <c r="H52" s="37"/>
      <c r="I52" s="57">
        <v>36390</v>
      </c>
      <c r="J52" s="37" t="s">
        <v>78</v>
      </c>
      <c r="K52" s="37">
        <v>31618</v>
      </c>
      <c r="L52" s="37"/>
      <c r="M52" s="58" t="s">
        <v>222</v>
      </c>
      <c r="N52" s="40" t="s">
        <v>35</v>
      </c>
      <c r="O52" s="40" t="s">
        <v>124</v>
      </c>
      <c r="P52" s="37" t="s">
        <v>36</v>
      </c>
      <c r="Q52" s="37"/>
      <c r="R52" s="40" t="s">
        <v>37</v>
      </c>
      <c r="S52" s="51"/>
    </row>
    <row r="53" spans="1:19" s="25" customFormat="1" ht="67.5" customHeight="1" x14ac:dyDescent="0.2">
      <c r="A53" s="161" t="s">
        <v>215</v>
      </c>
      <c r="B53" s="62" t="s">
        <v>223</v>
      </c>
      <c r="C53" s="40"/>
      <c r="D53" s="36" t="s">
        <v>224</v>
      </c>
      <c r="E53" s="36" t="s">
        <v>70</v>
      </c>
      <c r="F53" s="36" t="s">
        <v>225</v>
      </c>
      <c r="G53" s="36"/>
      <c r="H53" s="37"/>
      <c r="I53" s="37">
        <f>44492+182469</f>
        <v>226961</v>
      </c>
      <c r="J53" s="37" t="s">
        <v>94</v>
      </c>
      <c r="K53" s="37">
        <f>44492+182469</f>
        <v>226961</v>
      </c>
      <c r="L53" s="37"/>
      <c r="M53" s="58" t="s">
        <v>226</v>
      </c>
      <c r="N53" s="173" t="s">
        <v>124</v>
      </c>
      <c r="O53" s="40" t="s">
        <v>124</v>
      </c>
      <c r="P53" s="37" t="s">
        <v>73</v>
      </c>
      <c r="Q53" s="37"/>
      <c r="R53" s="40"/>
      <c r="S53" s="51"/>
    </row>
    <row r="54" spans="1:19" s="25" customFormat="1" ht="15.75" x14ac:dyDescent="0.25">
      <c r="A54" s="53"/>
      <c r="B54" s="54" t="s">
        <v>227</v>
      </c>
      <c r="C54" s="55"/>
      <c r="D54" s="53"/>
      <c r="E54" s="53"/>
      <c r="F54" s="53"/>
      <c r="G54" s="53"/>
      <c r="H54" s="53"/>
      <c r="I54" s="55"/>
      <c r="J54" s="53"/>
      <c r="K54" s="56"/>
      <c r="L54" s="56"/>
      <c r="M54" s="53"/>
      <c r="N54" s="53"/>
      <c r="O54" s="53"/>
      <c r="P54" s="55"/>
      <c r="Q54" s="53"/>
      <c r="R54" s="53"/>
      <c r="S54" s="53"/>
    </row>
    <row r="55" spans="1:19" s="25" customFormat="1" ht="156.75" customHeight="1" x14ac:dyDescent="0.2">
      <c r="A55" s="161" t="s">
        <v>219</v>
      </c>
      <c r="B55" s="62" t="s">
        <v>228</v>
      </c>
      <c r="C55" s="40" t="s">
        <v>27</v>
      </c>
      <c r="D55" s="36" t="s">
        <v>229</v>
      </c>
      <c r="E55" s="36" t="s">
        <v>70</v>
      </c>
      <c r="F55" s="36" t="s">
        <v>230</v>
      </c>
      <c r="G55" s="36"/>
      <c r="H55" s="37"/>
      <c r="I55" s="37" t="s">
        <v>231</v>
      </c>
      <c r="J55" s="40" t="s">
        <v>32</v>
      </c>
      <c r="K55" s="40">
        <v>28387</v>
      </c>
      <c r="L55" s="40"/>
      <c r="M55" s="41" t="s">
        <v>232</v>
      </c>
      <c r="N55" s="37" t="s">
        <v>55</v>
      </c>
      <c r="O55" s="37" t="s">
        <v>124</v>
      </c>
      <c r="P55" s="37" t="s">
        <v>36</v>
      </c>
      <c r="Q55" s="37" t="s">
        <v>233</v>
      </c>
      <c r="R55" s="40" t="s">
        <v>37</v>
      </c>
      <c r="S55" s="51"/>
    </row>
    <row r="56" spans="1:19" s="25" customFormat="1" ht="15.75" x14ac:dyDescent="0.25">
      <c r="A56" s="53"/>
      <c r="B56" s="54" t="s">
        <v>235</v>
      </c>
      <c r="C56" s="55"/>
      <c r="D56" s="53"/>
      <c r="E56" s="53"/>
      <c r="F56" s="53"/>
      <c r="G56" s="53"/>
      <c r="H56" s="53"/>
      <c r="I56" s="55"/>
      <c r="J56" s="53"/>
      <c r="K56" s="56"/>
      <c r="L56" s="56"/>
      <c r="M56" s="53"/>
      <c r="N56" s="53"/>
      <c r="O56" s="53"/>
      <c r="P56" s="55"/>
      <c r="Q56" s="53"/>
      <c r="R56" s="53"/>
      <c r="S56" s="53"/>
    </row>
    <row r="57" spans="1:19" s="25" customFormat="1" ht="15.75" x14ac:dyDescent="0.25">
      <c r="A57" s="53"/>
      <c r="B57" s="54" t="s">
        <v>236</v>
      </c>
      <c r="C57" s="55"/>
      <c r="D57" s="53"/>
      <c r="E57" s="53"/>
      <c r="F57" s="53"/>
      <c r="G57" s="53"/>
      <c r="H57" s="53"/>
      <c r="I57" s="55"/>
      <c r="J57" s="53"/>
      <c r="K57" s="53"/>
      <c r="L57" s="53"/>
      <c r="M57" s="53"/>
      <c r="N57" s="53"/>
      <c r="O57" s="53"/>
      <c r="P57" s="55"/>
      <c r="Q57" s="53"/>
      <c r="R57" s="53"/>
      <c r="S57" s="53"/>
    </row>
    <row r="58" spans="1:19" s="25" customFormat="1" ht="175.5" customHeight="1" x14ac:dyDescent="0.2">
      <c r="A58" s="161" t="s">
        <v>1831</v>
      </c>
      <c r="B58" s="62" t="s">
        <v>241</v>
      </c>
      <c r="C58" s="40" t="s">
        <v>27</v>
      </c>
      <c r="D58" s="183" t="s">
        <v>1803</v>
      </c>
      <c r="E58" s="36" t="s">
        <v>242</v>
      </c>
      <c r="F58" s="36" t="s">
        <v>243</v>
      </c>
      <c r="G58" s="36"/>
      <c r="H58" s="37"/>
      <c r="I58" s="37" t="s">
        <v>244</v>
      </c>
      <c r="J58" s="173" t="s">
        <v>68</v>
      </c>
      <c r="K58" s="40">
        <v>64077</v>
      </c>
      <c r="L58" s="40"/>
      <c r="M58" s="41" t="s">
        <v>245</v>
      </c>
      <c r="N58" s="37" t="s">
        <v>34</v>
      </c>
      <c r="O58" s="37" t="s">
        <v>48</v>
      </c>
      <c r="P58" s="37" t="s">
        <v>36</v>
      </c>
      <c r="Q58" s="37" t="s">
        <v>246</v>
      </c>
      <c r="R58" s="40" t="s">
        <v>37</v>
      </c>
      <c r="S58" s="51"/>
    </row>
    <row r="59" spans="1:19" s="30" customFormat="1" ht="31.5" customHeight="1" x14ac:dyDescent="0.25">
      <c r="A59" s="162" t="s">
        <v>1832</v>
      </c>
      <c r="B59" s="31" t="s">
        <v>248</v>
      </c>
      <c r="C59" s="32"/>
      <c r="D59" s="31" t="s">
        <v>249</v>
      </c>
      <c r="E59" s="31"/>
      <c r="F59" s="31" t="s">
        <v>202</v>
      </c>
      <c r="G59" s="31"/>
      <c r="H59" s="32"/>
      <c r="I59" s="64">
        <f>I60</f>
        <v>66426</v>
      </c>
      <c r="J59" s="34"/>
      <c r="K59" s="65"/>
      <c r="L59" s="34"/>
      <c r="M59" s="66"/>
      <c r="N59" s="67" t="s">
        <v>34</v>
      </c>
      <c r="O59" s="67" t="s">
        <v>48</v>
      </c>
      <c r="P59" s="32"/>
      <c r="Q59" s="68"/>
      <c r="R59" s="68"/>
      <c r="S59" s="68"/>
    </row>
    <row r="60" spans="1:19" s="25" customFormat="1" ht="81" customHeight="1" x14ac:dyDescent="0.25">
      <c r="A60" s="161" t="s">
        <v>1833</v>
      </c>
      <c r="B60" s="36" t="s">
        <v>251</v>
      </c>
      <c r="C60" s="37" t="s">
        <v>27</v>
      </c>
      <c r="D60" s="172" t="s">
        <v>252</v>
      </c>
      <c r="E60" s="172" t="s">
        <v>1802</v>
      </c>
      <c r="F60" s="36" t="s">
        <v>202</v>
      </c>
      <c r="G60" s="36"/>
      <c r="H60" s="37"/>
      <c r="I60" s="73">
        <v>66426</v>
      </c>
      <c r="J60" s="40" t="s">
        <v>32</v>
      </c>
      <c r="K60" s="37">
        <v>28173</v>
      </c>
      <c r="L60" s="40"/>
      <c r="M60" s="184" t="s">
        <v>1804</v>
      </c>
      <c r="N60" s="75" t="s">
        <v>55</v>
      </c>
      <c r="O60" s="75" t="s">
        <v>124</v>
      </c>
      <c r="P60" s="37" t="s">
        <v>36</v>
      </c>
      <c r="Q60" s="76"/>
      <c r="R60" s="40" t="s">
        <v>37</v>
      </c>
      <c r="S60" s="51"/>
    </row>
    <row r="61" spans="1:19" s="25" customFormat="1" ht="81" customHeight="1" x14ac:dyDescent="0.25">
      <c r="A61" s="161" t="s">
        <v>1834</v>
      </c>
      <c r="B61" s="36" t="s">
        <v>255</v>
      </c>
      <c r="C61" s="37"/>
      <c r="D61" s="172" t="s">
        <v>256</v>
      </c>
      <c r="E61" s="36" t="s">
        <v>70</v>
      </c>
      <c r="F61" s="36" t="s">
        <v>202</v>
      </c>
      <c r="G61" s="36"/>
      <c r="H61" s="37"/>
      <c r="I61" s="171">
        <v>323229</v>
      </c>
      <c r="J61" s="40" t="s">
        <v>32</v>
      </c>
      <c r="K61" s="37">
        <v>8662</v>
      </c>
      <c r="L61" s="40"/>
      <c r="M61" s="74" t="s">
        <v>257</v>
      </c>
      <c r="N61" s="75" t="s">
        <v>34</v>
      </c>
      <c r="O61" s="185" t="s">
        <v>124</v>
      </c>
      <c r="P61" s="37" t="s">
        <v>36</v>
      </c>
      <c r="Q61" s="76"/>
      <c r="R61" s="158" t="s">
        <v>1801</v>
      </c>
      <c r="S61" s="51"/>
    </row>
    <row r="62" spans="1:19" s="25" customFormat="1" ht="81" customHeight="1" x14ac:dyDescent="0.25">
      <c r="A62" s="161" t="s">
        <v>234</v>
      </c>
      <c r="B62" s="36" t="s">
        <v>259</v>
      </c>
      <c r="C62" s="37" t="s">
        <v>27</v>
      </c>
      <c r="D62" s="36" t="s">
        <v>260</v>
      </c>
      <c r="E62" s="36" t="s">
        <v>70</v>
      </c>
      <c r="F62" s="36" t="s">
        <v>202</v>
      </c>
      <c r="G62" s="36"/>
      <c r="H62" s="37"/>
      <c r="I62" s="73" t="s">
        <v>261</v>
      </c>
      <c r="J62" s="40" t="s">
        <v>94</v>
      </c>
      <c r="K62" s="37">
        <v>96383</v>
      </c>
      <c r="L62" s="40"/>
      <c r="M62" s="74" t="s">
        <v>460</v>
      </c>
      <c r="N62" s="75" t="s">
        <v>64</v>
      </c>
      <c r="O62" s="75" t="s">
        <v>48</v>
      </c>
      <c r="P62" s="37" t="s">
        <v>36</v>
      </c>
      <c r="Q62" s="76"/>
      <c r="R62" s="40" t="s">
        <v>37</v>
      </c>
      <c r="S62" s="51"/>
    </row>
    <row r="63" spans="1:19" s="25" customFormat="1" ht="15.75" x14ac:dyDescent="0.25">
      <c r="A63" s="69"/>
      <c r="B63" s="54" t="s">
        <v>262</v>
      </c>
      <c r="C63" s="29"/>
      <c r="D63" s="69"/>
      <c r="E63" s="69"/>
      <c r="F63" s="69"/>
      <c r="G63" s="69"/>
      <c r="H63" s="26"/>
      <c r="I63" s="29"/>
      <c r="J63" s="26"/>
      <c r="K63" s="26"/>
      <c r="L63" s="26"/>
      <c r="M63" s="26"/>
      <c r="N63" s="26"/>
      <c r="O63" s="26"/>
      <c r="P63" s="29"/>
      <c r="Q63" s="26"/>
      <c r="R63" s="26"/>
      <c r="S63" s="26"/>
    </row>
    <row r="64" spans="1:19" s="30" customFormat="1" ht="62.25" customHeight="1" x14ac:dyDescent="0.25">
      <c r="A64" s="162" t="s">
        <v>237</v>
      </c>
      <c r="B64" s="31" t="s">
        <v>267</v>
      </c>
      <c r="C64" s="32"/>
      <c r="D64" s="31" t="s">
        <v>268</v>
      </c>
      <c r="E64" s="31" t="s">
        <v>140</v>
      </c>
      <c r="F64" s="31" t="s">
        <v>264</v>
      </c>
      <c r="G64" s="31"/>
      <c r="H64" s="32"/>
      <c r="I64" s="64">
        <f>I65</f>
        <v>60500</v>
      </c>
      <c r="J64" s="34"/>
      <c r="K64" s="32"/>
      <c r="L64" s="34"/>
      <c r="M64" s="66"/>
      <c r="N64" s="67"/>
      <c r="O64" s="67"/>
      <c r="P64" s="32"/>
      <c r="Q64" s="68"/>
      <c r="R64" s="34"/>
      <c r="S64" s="72"/>
    </row>
    <row r="65" spans="1:19" s="25" customFormat="1" ht="81" customHeight="1" x14ac:dyDescent="0.25">
      <c r="A65" s="161" t="s">
        <v>238</v>
      </c>
      <c r="B65" s="36" t="s">
        <v>272</v>
      </c>
      <c r="C65" s="37"/>
      <c r="D65" s="36" t="s">
        <v>273</v>
      </c>
      <c r="E65" s="36" t="s">
        <v>140</v>
      </c>
      <c r="F65" s="36" t="s">
        <v>264</v>
      </c>
      <c r="G65" s="36"/>
      <c r="H65" s="37"/>
      <c r="I65" s="73">
        <v>60500</v>
      </c>
      <c r="J65" s="40" t="s">
        <v>61</v>
      </c>
      <c r="K65" s="73">
        <v>60500</v>
      </c>
      <c r="L65" s="40"/>
      <c r="M65" s="74" t="s">
        <v>274</v>
      </c>
      <c r="N65" s="75" t="s">
        <v>35</v>
      </c>
      <c r="O65" s="75" t="s">
        <v>35</v>
      </c>
      <c r="P65" s="37" t="s">
        <v>270</v>
      </c>
      <c r="Q65" s="76"/>
      <c r="R65" s="158" t="s">
        <v>43</v>
      </c>
      <c r="S65" s="51"/>
    </row>
    <row r="66" spans="1:19" s="25" customFormat="1" ht="67.5" customHeight="1" x14ac:dyDescent="0.2">
      <c r="A66" s="161" t="s">
        <v>240</v>
      </c>
      <c r="B66" s="36" t="s">
        <v>276</v>
      </c>
      <c r="C66" s="37" t="s">
        <v>27</v>
      </c>
      <c r="D66" s="36" t="s">
        <v>277</v>
      </c>
      <c r="E66" s="36" t="s">
        <v>70</v>
      </c>
      <c r="F66" s="36" t="s">
        <v>278</v>
      </c>
      <c r="G66" s="36"/>
      <c r="H66" s="37"/>
      <c r="I66" s="57">
        <v>200001</v>
      </c>
      <c r="J66" s="40" t="s">
        <v>279</v>
      </c>
      <c r="K66" s="40">
        <v>120503</v>
      </c>
      <c r="L66" s="40"/>
      <c r="M66" s="58" t="s">
        <v>280</v>
      </c>
      <c r="N66" s="37" t="s">
        <v>35</v>
      </c>
      <c r="O66" s="37" t="s">
        <v>48</v>
      </c>
      <c r="P66" s="37" t="s">
        <v>36</v>
      </c>
      <c r="Q66" s="37"/>
      <c r="R66" s="40" t="s">
        <v>37</v>
      </c>
      <c r="S66" s="51"/>
    </row>
    <row r="67" spans="1:19" ht="15.75" x14ac:dyDescent="0.2">
      <c r="A67" s="77"/>
      <c r="B67" s="78" t="s">
        <v>281</v>
      </c>
      <c r="C67" s="79"/>
      <c r="D67" s="77"/>
      <c r="E67" s="77"/>
      <c r="F67" s="77"/>
      <c r="G67" s="77"/>
      <c r="H67" s="77"/>
      <c r="I67" s="79"/>
      <c r="J67" s="77"/>
      <c r="K67" s="80"/>
      <c r="L67" s="80"/>
      <c r="M67" s="77"/>
      <c r="N67" s="77"/>
      <c r="O67" s="77"/>
      <c r="P67" s="79"/>
      <c r="Q67" s="77"/>
      <c r="R67" s="77"/>
      <c r="S67" s="77"/>
    </row>
    <row r="68" spans="1:19" ht="55.9" customHeight="1" x14ac:dyDescent="0.2">
      <c r="A68" s="161" t="s">
        <v>247</v>
      </c>
      <c r="B68" s="62" t="s">
        <v>283</v>
      </c>
      <c r="C68" s="37"/>
      <c r="D68" s="36" t="s">
        <v>284</v>
      </c>
      <c r="E68" s="36" t="s">
        <v>285</v>
      </c>
      <c r="F68" s="36" t="s">
        <v>286</v>
      </c>
      <c r="G68" s="36" t="s">
        <v>287</v>
      </c>
      <c r="H68" s="36"/>
      <c r="I68" s="37">
        <v>2473970</v>
      </c>
      <c r="J68" s="37" t="s">
        <v>83</v>
      </c>
      <c r="K68" s="62"/>
      <c r="L68" s="62"/>
      <c r="M68" s="36" t="s">
        <v>288</v>
      </c>
      <c r="N68" s="36" t="s">
        <v>72</v>
      </c>
      <c r="O68" s="37" t="s">
        <v>64</v>
      </c>
      <c r="P68" s="37" t="s">
        <v>289</v>
      </c>
      <c r="Q68" s="37"/>
      <c r="R68" s="37" t="s">
        <v>290</v>
      </c>
      <c r="S68" s="51"/>
    </row>
    <row r="69" spans="1:19" ht="71.45" customHeight="1" x14ac:dyDescent="0.2">
      <c r="A69" s="161" t="s">
        <v>250</v>
      </c>
      <c r="B69" s="62" t="s">
        <v>292</v>
      </c>
      <c r="C69" s="40"/>
      <c r="D69" s="36" t="s">
        <v>293</v>
      </c>
      <c r="E69" s="36" t="s">
        <v>294</v>
      </c>
      <c r="F69" s="36" t="s">
        <v>286</v>
      </c>
      <c r="G69" s="36" t="s">
        <v>295</v>
      </c>
      <c r="H69" s="37"/>
      <c r="I69" s="57">
        <f>932520+187951</f>
        <v>1120471</v>
      </c>
      <c r="J69" s="37" t="s">
        <v>83</v>
      </c>
      <c r="K69" s="37"/>
      <c r="L69" s="37"/>
      <c r="M69" s="81" t="s">
        <v>296</v>
      </c>
      <c r="N69" s="37" t="s">
        <v>297</v>
      </c>
      <c r="O69" s="37" t="s">
        <v>34</v>
      </c>
      <c r="P69" s="37" t="s">
        <v>289</v>
      </c>
      <c r="Q69" s="37" t="s">
        <v>298</v>
      </c>
      <c r="R69" s="37" t="s">
        <v>290</v>
      </c>
      <c r="S69" s="51"/>
    </row>
    <row r="70" spans="1:19" ht="48" x14ac:dyDescent="0.2">
      <c r="A70" s="161" t="s">
        <v>254</v>
      </c>
      <c r="B70" s="62" t="s">
        <v>287</v>
      </c>
      <c r="C70" s="40"/>
      <c r="D70" s="36" t="s">
        <v>300</v>
      </c>
      <c r="E70" s="36" t="s">
        <v>301</v>
      </c>
      <c r="F70" s="36" t="s">
        <v>286</v>
      </c>
      <c r="G70" s="36" t="s">
        <v>283</v>
      </c>
      <c r="H70" s="37"/>
      <c r="I70" s="71">
        <v>400000</v>
      </c>
      <c r="J70" s="37" t="s">
        <v>83</v>
      </c>
      <c r="K70" s="37"/>
      <c r="L70" s="37"/>
      <c r="M70" s="81" t="s">
        <v>302</v>
      </c>
      <c r="N70" s="40" t="s">
        <v>303</v>
      </c>
      <c r="O70" s="40" t="s">
        <v>64</v>
      </c>
      <c r="P70" s="37" t="s">
        <v>289</v>
      </c>
      <c r="Q70" s="37"/>
      <c r="R70" s="37" t="s">
        <v>290</v>
      </c>
      <c r="S70" s="51"/>
    </row>
    <row r="71" spans="1:19" ht="69.599999999999994" customHeight="1" x14ac:dyDescent="0.2">
      <c r="A71" s="161" t="s">
        <v>258</v>
      </c>
      <c r="B71" s="62" t="s">
        <v>305</v>
      </c>
      <c r="C71" s="40"/>
      <c r="D71" s="36" t="s">
        <v>306</v>
      </c>
      <c r="E71" s="36" t="s">
        <v>67</v>
      </c>
      <c r="F71" s="36" t="s">
        <v>307</v>
      </c>
      <c r="G71" s="36"/>
      <c r="H71" s="37"/>
      <c r="I71" s="38">
        <v>2409020</v>
      </c>
      <c r="J71" s="37" t="s">
        <v>83</v>
      </c>
      <c r="K71" s="37"/>
      <c r="L71" s="37"/>
      <c r="M71" s="36" t="s">
        <v>308</v>
      </c>
      <c r="N71" s="40" t="s">
        <v>309</v>
      </c>
      <c r="O71" s="37" t="s">
        <v>64</v>
      </c>
      <c r="P71" s="37" t="s">
        <v>310</v>
      </c>
      <c r="Q71" s="37" t="s">
        <v>311</v>
      </c>
      <c r="R71" s="37" t="s">
        <v>290</v>
      </c>
      <c r="S71" s="51"/>
    </row>
    <row r="72" spans="1:19" ht="48" x14ac:dyDescent="0.2">
      <c r="A72" s="161" t="s">
        <v>263</v>
      </c>
      <c r="B72" s="36" t="s">
        <v>295</v>
      </c>
      <c r="C72" s="37"/>
      <c r="D72" s="36" t="s">
        <v>313</v>
      </c>
      <c r="E72" s="36" t="s">
        <v>314</v>
      </c>
      <c r="F72" s="36" t="s">
        <v>286</v>
      </c>
      <c r="G72" s="36" t="s">
        <v>315</v>
      </c>
      <c r="H72" s="37"/>
      <c r="I72" s="38">
        <v>226300</v>
      </c>
      <c r="J72" s="37" t="s">
        <v>83</v>
      </c>
      <c r="K72" s="40"/>
      <c r="L72" s="40"/>
      <c r="M72" s="41" t="s">
        <v>316</v>
      </c>
      <c r="N72" s="37" t="s">
        <v>141</v>
      </c>
      <c r="O72" s="37" t="s">
        <v>34</v>
      </c>
      <c r="P72" s="37" t="s">
        <v>317</v>
      </c>
      <c r="Q72" s="37"/>
      <c r="R72" s="37" t="s">
        <v>290</v>
      </c>
      <c r="S72" s="51"/>
    </row>
    <row r="73" spans="1:19" ht="48" x14ac:dyDescent="0.2">
      <c r="A73" s="161" t="s">
        <v>265</v>
      </c>
      <c r="B73" s="36" t="s">
        <v>319</v>
      </c>
      <c r="C73" s="37" t="s">
        <v>120</v>
      </c>
      <c r="D73" s="36" t="s">
        <v>320</v>
      </c>
      <c r="E73" s="36" t="s">
        <v>253</v>
      </c>
      <c r="F73" s="36" t="s">
        <v>321</v>
      </c>
      <c r="G73" s="36"/>
      <c r="H73" s="37"/>
      <c r="I73" s="38">
        <f>5500000+10000</f>
        <v>5510000</v>
      </c>
      <c r="J73" s="37" t="s">
        <v>322</v>
      </c>
      <c r="K73" s="40">
        <v>44524</v>
      </c>
      <c r="L73" s="40"/>
      <c r="M73" s="41" t="s">
        <v>323</v>
      </c>
      <c r="N73" s="37" t="s">
        <v>141</v>
      </c>
      <c r="O73" s="159" t="s">
        <v>1768</v>
      </c>
      <c r="P73" s="37" t="s">
        <v>289</v>
      </c>
      <c r="Q73" s="37"/>
      <c r="R73" s="40" t="s">
        <v>108</v>
      </c>
      <c r="S73" s="51"/>
    </row>
    <row r="74" spans="1:19" ht="15.75" x14ac:dyDescent="0.2">
      <c r="A74" s="77"/>
      <c r="B74" s="78" t="s">
        <v>324</v>
      </c>
      <c r="C74" s="79"/>
      <c r="D74" s="77"/>
      <c r="E74" s="77"/>
      <c r="F74" s="77"/>
      <c r="G74" s="77"/>
      <c r="H74" s="77"/>
      <c r="I74" s="79"/>
      <c r="J74" s="77"/>
      <c r="K74" s="80"/>
      <c r="L74" s="80"/>
      <c r="M74" s="77"/>
      <c r="N74" s="77"/>
      <c r="O74" s="77"/>
      <c r="P74" s="79"/>
      <c r="Q74" s="77"/>
      <c r="R74" s="77"/>
      <c r="S74" s="77"/>
    </row>
    <row r="75" spans="1:19" ht="81" customHeight="1" x14ac:dyDescent="0.2">
      <c r="A75" s="161" t="s">
        <v>266</v>
      </c>
      <c r="B75" s="62" t="s">
        <v>326</v>
      </c>
      <c r="C75" s="40"/>
      <c r="D75" s="36" t="s">
        <v>327</v>
      </c>
      <c r="E75" s="36" t="s">
        <v>52</v>
      </c>
      <c r="F75" s="36" t="s">
        <v>328</v>
      </c>
      <c r="G75" s="36" t="s">
        <v>326</v>
      </c>
      <c r="H75" s="37"/>
      <c r="I75" s="71">
        <v>394892</v>
      </c>
      <c r="J75" s="37" t="s">
        <v>32</v>
      </c>
      <c r="K75" s="37"/>
      <c r="L75" s="37"/>
      <c r="M75" s="58" t="s">
        <v>329</v>
      </c>
      <c r="N75" s="40" t="s">
        <v>64</v>
      </c>
      <c r="O75" s="40" t="s">
        <v>55</v>
      </c>
      <c r="P75" s="37" t="s">
        <v>36</v>
      </c>
      <c r="Q75" s="37"/>
      <c r="R75" s="159" t="s">
        <v>1777</v>
      </c>
      <c r="S75" s="40" t="s">
        <v>326</v>
      </c>
    </row>
    <row r="76" spans="1:19" ht="81" customHeight="1" x14ac:dyDescent="0.2">
      <c r="A76" s="161" t="s">
        <v>269</v>
      </c>
      <c r="B76" s="62" t="s">
        <v>331</v>
      </c>
      <c r="C76" s="40"/>
      <c r="D76" s="36" t="s">
        <v>332</v>
      </c>
      <c r="E76" s="36" t="s">
        <v>52</v>
      </c>
      <c r="F76" s="36" t="s">
        <v>328</v>
      </c>
      <c r="G76" s="36" t="s">
        <v>331</v>
      </c>
      <c r="H76" s="37"/>
      <c r="I76" s="57" t="s">
        <v>333</v>
      </c>
      <c r="J76" s="37" t="s">
        <v>32</v>
      </c>
      <c r="K76" s="37"/>
      <c r="L76" s="37"/>
      <c r="M76" s="58" t="s">
        <v>334</v>
      </c>
      <c r="N76" s="40" t="s">
        <v>55</v>
      </c>
      <c r="O76" s="40" t="s">
        <v>35</v>
      </c>
      <c r="P76" s="37" t="s">
        <v>335</v>
      </c>
      <c r="Q76" s="37" t="s">
        <v>336</v>
      </c>
      <c r="R76" s="159" t="s">
        <v>1777</v>
      </c>
      <c r="S76" s="40" t="s">
        <v>331</v>
      </c>
    </row>
    <row r="77" spans="1:19" ht="15.75" x14ac:dyDescent="0.2">
      <c r="A77" s="82"/>
      <c r="B77" s="83" t="s">
        <v>337</v>
      </c>
      <c r="C77" s="84"/>
      <c r="D77" s="82"/>
      <c r="E77" s="82"/>
      <c r="F77" s="82"/>
      <c r="G77" s="82"/>
      <c r="H77" s="85"/>
      <c r="I77" s="84"/>
      <c r="J77" s="85"/>
      <c r="K77" s="85"/>
      <c r="L77" s="85"/>
      <c r="M77" s="85"/>
      <c r="N77" s="85"/>
      <c r="O77" s="85"/>
      <c r="P77" s="84"/>
      <c r="Q77" s="85"/>
      <c r="R77" s="85"/>
      <c r="S77" s="85"/>
    </row>
    <row r="78" spans="1:19" s="25" customFormat="1" ht="70.5" customHeight="1" x14ac:dyDescent="0.25">
      <c r="A78" s="161" t="s">
        <v>271</v>
      </c>
      <c r="B78" s="36" t="s">
        <v>339</v>
      </c>
      <c r="C78" s="37" t="s">
        <v>120</v>
      </c>
      <c r="D78" s="36" t="s">
        <v>340</v>
      </c>
      <c r="E78" s="36" t="s">
        <v>70</v>
      </c>
      <c r="F78" s="36" t="s">
        <v>341</v>
      </c>
      <c r="G78" s="36"/>
      <c r="H78" s="37"/>
      <c r="I78" s="181">
        <v>350000</v>
      </c>
      <c r="J78" s="40" t="s">
        <v>78</v>
      </c>
      <c r="K78" s="186"/>
      <c r="L78" s="40"/>
      <c r="M78" s="187" t="s">
        <v>1769</v>
      </c>
      <c r="N78" s="75" t="s">
        <v>35</v>
      </c>
      <c r="O78" s="75" t="s">
        <v>342</v>
      </c>
      <c r="P78" s="37" t="s">
        <v>36</v>
      </c>
      <c r="Q78" s="76"/>
      <c r="R78" s="159" t="s">
        <v>37</v>
      </c>
      <c r="S78" s="37"/>
    </row>
    <row r="79" spans="1:19" ht="78.75" customHeight="1" x14ac:dyDescent="0.2">
      <c r="A79" s="161" t="s">
        <v>275</v>
      </c>
      <c r="B79" s="62" t="s">
        <v>344</v>
      </c>
      <c r="C79" s="159" t="s">
        <v>27</v>
      </c>
      <c r="D79" s="36" t="s">
        <v>345</v>
      </c>
      <c r="E79" s="161" t="s">
        <v>1770</v>
      </c>
      <c r="F79" s="36" t="s">
        <v>346</v>
      </c>
      <c r="G79" s="36"/>
      <c r="H79" s="37"/>
      <c r="I79" s="71">
        <v>274760</v>
      </c>
      <c r="J79" s="158" t="s">
        <v>61</v>
      </c>
      <c r="K79" s="71"/>
      <c r="L79" s="40"/>
      <c r="M79" s="180" t="s">
        <v>347</v>
      </c>
      <c r="N79" s="40">
        <v>2025</v>
      </c>
      <c r="O79" s="158" t="s">
        <v>48</v>
      </c>
      <c r="P79" s="37" t="s">
        <v>36</v>
      </c>
      <c r="Q79" s="37"/>
      <c r="R79" s="159" t="s">
        <v>37</v>
      </c>
      <c r="S79" s="37"/>
    </row>
    <row r="80" spans="1:19" s="25" customFormat="1" ht="15.75" x14ac:dyDescent="0.25">
      <c r="A80" s="86"/>
      <c r="B80" s="83" t="s">
        <v>349</v>
      </c>
      <c r="C80" s="87"/>
      <c r="D80" s="86"/>
      <c r="E80" s="86"/>
      <c r="F80" s="86"/>
      <c r="G80" s="86"/>
      <c r="H80" s="86"/>
      <c r="I80" s="87"/>
      <c r="J80" s="86"/>
      <c r="K80" s="88"/>
      <c r="L80" s="88"/>
      <c r="M80" s="86"/>
      <c r="N80" s="86"/>
      <c r="O80" s="86"/>
      <c r="P80" s="87"/>
      <c r="Q80" s="86"/>
      <c r="R80" s="86"/>
      <c r="S80" s="86"/>
    </row>
    <row r="81" spans="1:19" s="25" customFormat="1" ht="15.75" x14ac:dyDescent="0.25">
      <c r="A81" s="86"/>
      <c r="B81" s="83" t="s">
        <v>351</v>
      </c>
      <c r="C81" s="87"/>
      <c r="D81" s="86"/>
      <c r="E81" s="86"/>
      <c r="F81" s="86"/>
      <c r="G81" s="86"/>
      <c r="H81" s="86"/>
      <c r="I81" s="87"/>
      <c r="J81" s="86"/>
      <c r="K81" s="88"/>
      <c r="L81" s="88"/>
      <c r="M81" s="86"/>
      <c r="N81" s="86"/>
      <c r="O81" s="86"/>
      <c r="P81" s="87"/>
      <c r="Q81" s="86"/>
      <c r="R81" s="86"/>
      <c r="S81" s="86"/>
    </row>
    <row r="82" spans="1:19" s="90" customFormat="1" ht="15.75" x14ac:dyDescent="0.25">
      <c r="A82" s="86"/>
      <c r="B82" s="83" t="s">
        <v>352</v>
      </c>
      <c r="C82" s="87"/>
      <c r="D82" s="86"/>
      <c r="E82" s="86"/>
      <c r="F82" s="86"/>
      <c r="G82" s="86"/>
      <c r="H82" s="86"/>
      <c r="I82" s="87"/>
      <c r="J82" s="86"/>
      <c r="K82" s="88"/>
      <c r="L82" s="88"/>
      <c r="M82" s="86"/>
      <c r="N82" s="86"/>
      <c r="O82" s="86"/>
      <c r="P82" s="87"/>
      <c r="Q82" s="86"/>
      <c r="R82" s="86"/>
      <c r="S82" s="86"/>
    </row>
    <row r="83" spans="1:19" s="25" customFormat="1" ht="69" customHeight="1" x14ac:dyDescent="0.2">
      <c r="A83" s="161" t="s">
        <v>282</v>
      </c>
      <c r="B83" s="62" t="s">
        <v>354</v>
      </c>
      <c r="C83" s="40"/>
      <c r="D83" s="36" t="s">
        <v>355</v>
      </c>
      <c r="E83" s="36" t="s">
        <v>70</v>
      </c>
      <c r="F83" s="36" t="s">
        <v>356</v>
      </c>
      <c r="G83" s="62" t="s">
        <v>357</v>
      </c>
      <c r="H83" s="40"/>
      <c r="I83" s="71">
        <f>138000+3500+5000+3600+2800+5940+3300+2700+49046+52009+8718</f>
        <v>274613</v>
      </c>
      <c r="J83" s="40" t="s">
        <v>101</v>
      </c>
      <c r="K83" s="40">
        <v>8718</v>
      </c>
      <c r="L83" s="40"/>
      <c r="M83" s="58" t="s">
        <v>358</v>
      </c>
      <c r="N83" s="37" t="s">
        <v>303</v>
      </c>
      <c r="O83" s="37" t="s">
        <v>124</v>
      </c>
      <c r="P83" s="37" t="s">
        <v>359</v>
      </c>
      <c r="Q83" s="37"/>
      <c r="R83" s="40" t="s">
        <v>37</v>
      </c>
      <c r="S83" s="51"/>
    </row>
    <row r="84" spans="1:19" s="30" customFormat="1" ht="74.25" customHeight="1" x14ac:dyDescent="0.25">
      <c r="A84" s="162" t="s">
        <v>291</v>
      </c>
      <c r="B84" s="43" t="s">
        <v>361</v>
      </c>
      <c r="C84" s="34"/>
      <c r="D84" s="31" t="s">
        <v>362</v>
      </c>
      <c r="E84" s="31" t="s">
        <v>127</v>
      </c>
      <c r="F84" s="31" t="s">
        <v>363</v>
      </c>
      <c r="G84" s="31"/>
      <c r="H84" s="32"/>
      <c r="I84" s="61">
        <f>I85</f>
        <v>400000</v>
      </c>
      <c r="J84" s="176"/>
      <c r="K84" s="34"/>
      <c r="L84" s="34"/>
      <c r="M84" s="63"/>
      <c r="N84" s="32" t="s">
        <v>64</v>
      </c>
      <c r="O84" s="32" t="s">
        <v>48</v>
      </c>
      <c r="P84" s="32"/>
      <c r="Q84" s="32"/>
      <c r="R84" s="32"/>
      <c r="S84" s="32"/>
    </row>
    <row r="85" spans="1:19" s="25" customFormat="1" ht="138.75" customHeight="1" x14ac:dyDescent="0.2">
      <c r="A85" s="161" t="s">
        <v>299</v>
      </c>
      <c r="B85" s="62" t="s">
        <v>365</v>
      </c>
      <c r="C85" s="40" t="s">
        <v>27</v>
      </c>
      <c r="D85" s="36" t="s">
        <v>366</v>
      </c>
      <c r="E85" s="36" t="s">
        <v>127</v>
      </c>
      <c r="F85" s="36" t="s">
        <v>363</v>
      </c>
      <c r="G85" s="36"/>
      <c r="H85" s="37"/>
      <c r="I85" s="89">
        <v>400000</v>
      </c>
      <c r="J85" s="37" t="s">
        <v>367</v>
      </c>
      <c r="K85" s="40">
        <v>390480</v>
      </c>
      <c r="L85" s="40" t="s">
        <v>122</v>
      </c>
      <c r="M85" s="168" t="s">
        <v>1810</v>
      </c>
      <c r="N85" s="37" t="s">
        <v>34</v>
      </c>
      <c r="O85" s="37" t="s">
        <v>124</v>
      </c>
      <c r="P85" s="37" t="s">
        <v>36</v>
      </c>
      <c r="Q85" s="37"/>
      <c r="R85" s="40" t="s">
        <v>37</v>
      </c>
      <c r="S85" s="51"/>
    </row>
    <row r="86" spans="1:19" s="25" customFormat="1" ht="48" x14ac:dyDescent="0.2">
      <c r="A86" s="161" t="s">
        <v>304</v>
      </c>
      <c r="B86" s="62" t="s">
        <v>370</v>
      </c>
      <c r="C86" s="40"/>
      <c r="D86" s="36" t="s">
        <v>371</v>
      </c>
      <c r="E86" s="36" t="s">
        <v>127</v>
      </c>
      <c r="F86" s="36" t="s">
        <v>372</v>
      </c>
      <c r="G86" s="36" t="s">
        <v>373</v>
      </c>
      <c r="H86" s="37"/>
      <c r="I86" s="57">
        <v>2004769</v>
      </c>
      <c r="J86" s="40" t="s">
        <v>68</v>
      </c>
      <c r="K86" s="40">
        <v>2014</v>
      </c>
      <c r="L86" s="40"/>
      <c r="M86" s="58" t="s">
        <v>374</v>
      </c>
      <c r="N86" s="37" t="s">
        <v>64</v>
      </c>
      <c r="O86" s="37" t="s">
        <v>124</v>
      </c>
      <c r="P86" s="37" t="s">
        <v>375</v>
      </c>
      <c r="Q86" s="51"/>
      <c r="R86" s="37" t="s">
        <v>290</v>
      </c>
      <c r="S86" s="51"/>
    </row>
    <row r="87" spans="1:19" s="25" customFormat="1" ht="48" x14ac:dyDescent="0.2">
      <c r="A87" s="161" t="s">
        <v>312</v>
      </c>
      <c r="B87" s="62" t="s">
        <v>373</v>
      </c>
      <c r="C87" s="40"/>
      <c r="D87" s="36" t="s">
        <v>377</v>
      </c>
      <c r="E87" s="36" t="s">
        <v>59</v>
      </c>
      <c r="F87" s="36" t="s">
        <v>378</v>
      </c>
      <c r="G87" s="36" t="s">
        <v>370</v>
      </c>
      <c r="H87" s="37"/>
      <c r="I87" s="57">
        <v>200000</v>
      </c>
      <c r="J87" s="40"/>
      <c r="K87" s="40">
        <v>4500</v>
      </c>
      <c r="L87" s="40"/>
      <c r="M87" s="58" t="s">
        <v>379</v>
      </c>
      <c r="N87" s="37" t="s">
        <v>380</v>
      </c>
      <c r="O87" s="37" t="s">
        <v>124</v>
      </c>
      <c r="P87" s="37" t="s">
        <v>36</v>
      </c>
      <c r="Q87" s="37"/>
      <c r="R87" s="40"/>
      <c r="S87" s="51"/>
    </row>
    <row r="88" spans="1:19" s="25" customFormat="1" ht="29.45" customHeight="1" x14ac:dyDescent="0.2">
      <c r="A88" s="161" t="s">
        <v>318</v>
      </c>
      <c r="B88" s="62" t="s">
        <v>382</v>
      </c>
      <c r="C88" s="40"/>
      <c r="D88" s="91" t="s">
        <v>383</v>
      </c>
      <c r="E88" s="36" t="s">
        <v>106</v>
      </c>
      <c r="F88" s="36" t="s">
        <v>384</v>
      </c>
      <c r="G88" s="36"/>
      <c r="H88" s="37"/>
      <c r="I88" s="71">
        <v>1091700</v>
      </c>
      <c r="J88" s="40" t="s">
        <v>83</v>
      </c>
      <c r="K88" s="40"/>
      <c r="L88" s="40"/>
      <c r="M88" s="92" t="s">
        <v>385</v>
      </c>
      <c r="N88" s="37" t="s">
        <v>309</v>
      </c>
      <c r="O88" s="37" t="s">
        <v>113</v>
      </c>
      <c r="P88" s="37" t="s">
        <v>36</v>
      </c>
      <c r="Q88" s="37"/>
      <c r="R88" s="40" t="s">
        <v>108</v>
      </c>
      <c r="S88" s="51"/>
    </row>
    <row r="89" spans="1:19" s="25" customFormat="1" ht="60" x14ac:dyDescent="0.2">
      <c r="A89" s="161" t="s">
        <v>325</v>
      </c>
      <c r="B89" s="62" t="s">
        <v>387</v>
      </c>
      <c r="C89" s="40"/>
      <c r="D89" s="91" t="s">
        <v>388</v>
      </c>
      <c r="E89" s="36" t="s">
        <v>389</v>
      </c>
      <c r="F89" s="36" t="s">
        <v>390</v>
      </c>
      <c r="G89" s="36"/>
      <c r="H89" s="37"/>
      <c r="I89" s="71">
        <v>8719222</v>
      </c>
      <c r="J89" s="40" t="s">
        <v>83</v>
      </c>
      <c r="K89" s="37"/>
      <c r="L89" s="40"/>
      <c r="M89" s="92" t="s">
        <v>391</v>
      </c>
      <c r="N89" s="37" t="s">
        <v>64</v>
      </c>
      <c r="O89" s="37" t="s">
        <v>35</v>
      </c>
      <c r="P89" s="93" t="s">
        <v>392</v>
      </c>
      <c r="Q89" s="37"/>
      <c r="R89" s="40" t="s">
        <v>43</v>
      </c>
      <c r="S89" s="51"/>
    </row>
    <row r="90" spans="1:19" s="25" customFormat="1" ht="62.45" customHeight="1" x14ac:dyDescent="0.2">
      <c r="A90" s="161" t="s">
        <v>330</v>
      </c>
      <c r="B90" s="62" t="s">
        <v>394</v>
      </c>
      <c r="C90" s="40"/>
      <c r="D90" s="91" t="s">
        <v>395</v>
      </c>
      <c r="E90" s="36" t="s">
        <v>396</v>
      </c>
      <c r="F90" s="36" t="s">
        <v>397</v>
      </c>
      <c r="G90" s="36"/>
      <c r="H90" s="37"/>
      <c r="I90" s="71">
        <f>140850+I92</f>
        <v>1640850</v>
      </c>
      <c r="J90" s="40" t="s">
        <v>398</v>
      </c>
      <c r="K90" s="40">
        <v>320000</v>
      </c>
      <c r="L90" s="40"/>
      <c r="M90" s="58" t="s">
        <v>399</v>
      </c>
      <c r="N90" s="37" t="s">
        <v>35</v>
      </c>
      <c r="O90" s="37" t="s">
        <v>48</v>
      </c>
      <c r="P90" s="37" t="s">
        <v>36</v>
      </c>
      <c r="Q90" s="37"/>
      <c r="R90" s="51"/>
      <c r="S90" s="51"/>
    </row>
    <row r="91" spans="1:19" s="25" customFormat="1" ht="62.45" customHeight="1" x14ac:dyDescent="0.2">
      <c r="A91" s="161" t="s">
        <v>338</v>
      </c>
      <c r="B91" s="62" t="s">
        <v>401</v>
      </c>
      <c r="C91" s="40" t="s">
        <v>120</v>
      </c>
      <c r="D91" s="91" t="s">
        <v>402</v>
      </c>
      <c r="E91" s="36" t="s">
        <v>253</v>
      </c>
      <c r="F91" s="36" t="s">
        <v>397</v>
      </c>
      <c r="G91" s="36"/>
      <c r="H91" s="37"/>
      <c r="I91" s="188" t="s">
        <v>1772</v>
      </c>
      <c r="J91" s="40" t="s">
        <v>398</v>
      </c>
      <c r="K91" s="40">
        <v>15000</v>
      </c>
      <c r="L91" s="40"/>
      <c r="M91" s="58" t="s">
        <v>403</v>
      </c>
      <c r="N91" s="37" t="s">
        <v>124</v>
      </c>
      <c r="O91" s="159" t="s">
        <v>113</v>
      </c>
      <c r="P91" s="37" t="s">
        <v>36</v>
      </c>
      <c r="Q91" s="37"/>
      <c r="R91" s="40" t="s">
        <v>108</v>
      </c>
      <c r="S91" s="51"/>
    </row>
    <row r="92" spans="1:19" s="25" customFormat="1" ht="62.45" customHeight="1" x14ac:dyDescent="0.2">
      <c r="A92" s="161" t="s">
        <v>343</v>
      </c>
      <c r="B92" s="62" t="s">
        <v>405</v>
      </c>
      <c r="C92" s="40" t="s">
        <v>120</v>
      </c>
      <c r="D92" s="91" t="s">
        <v>406</v>
      </c>
      <c r="E92" s="36" t="s">
        <v>396</v>
      </c>
      <c r="F92" s="36" t="s">
        <v>397</v>
      </c>
      <c r="G92" s="36"/>
      <c r="H92" s="37"/>
      <c r="I92" s="71">
        <v>1500000</v>
      </c>
      <c r="J92" s="40" t="s">
        <v>398</v>
      </c>
      <c r="K92" s="40">
        <v>72526</v>
      </c>
      <c r="L92" s="40"/>
      <c r="M92" s="58" t="s">
        <v>407</v>
      </c>
      <c r="N92" s="37" t="s">
        <v>35</v>
      </c>
      <c r="O92" s="171" t="s">
        <v>113</v>
      </c>
      <c r="P92" s="37" t="s">
        <v>36</v>
      </c>
      <c r="Q92" s="37"/>
      <c r="R92" s="40" t="s">
        <v>108</v>
      </c>
      <c r="S92" s="51"/>
    </row>
    <row r="93" spans="1:19" s="25" customFormat="1" ht="117.75" customHeight="1" x14ac:dyDescent="0.2">
      <c r="A93" s="161" t="s">
        <v>348</v>
      </c>
      <c r="B93" s="62" t="s">
        <v>409</v>
      </c>
      <c r="C93" s="40"/>
      <c r="D93" s="91" t="s">
        <v>410</v>
      </c>
      <c r="E93" s="36" t="s">
        <v>411</v>
      </c>
      <c r="F93" s="36" t="s">
        <v>412</v>
      </c>
      <c r="G93" s="36"/>
      <c r="H93" s="37"/>
      <c r="I93" s="57" t="s">
        <v>413</v>
      </c>
      <c r="J93" s="40" t="s">
        <v>414</v>
      </c>
      <c r="K93" s="40"/>
      <c r="L93" s="40"/>
      <c r="M93" s="58" t="s">
        <v>415</v>
      </c>
      <c r="N93" s="37" t="s">
        <v>141</v>
      </c>
      <c r="O93" s="37" t="s">
        <v>35</v>
      </c>
      <c r="P93" s="37" t="s">
        <v>36</v>
      </c>
      <c r="Q93" s="37"/>
      <c r="R93" s="158" t="s">
        <v>43</v>
      </c>
      <c r="S93" s="51"/>
    </row>
    <row r="94" spans="1:19" s="25" customFormat="1" ht="117.75" customHeight="1" x14ac:dyDescent="0.2">
      <c r="A94" s="161" t="s">
        <v>350</v>
      </c>
      <c r="B94" s="62" t="s">
        <v>1830</v>
      </c>
      <c r="C94" s="40" t="s">
        <v>120</v>
      </c>
      <c r="D94" s="91" t="s">
        <v>417</v>
      </c>
      <c r="E94" s="172" t="s">
        <v>1813</v>
      </c>
      <c r="F94" s="36" t="s">
        <v>412</v>
      </c>
      <c r="G94" s="36"/>
      <c r="H94" s="37"/>
      <c r="I94" s="188" t="s">
        <v>1771</v>
      </c>
      <c r="J94" s="40" t="s">
        <v>414</v>
      </c>
      <c r="K94" s="40">
        <v>28690</v>
      </c>
      <c r="L94" s="40"/>
      <c r="M94" s="58"/>
      <c r="N94" s="37" t="s">
        <v>124</v>
      </c>
      <c r="O94" s="159" t="s">
        <v>113</v>
      </c>
      <c r="P94" s="37" t="s">
        <v>36</v>
      </c>
      <c r="Q94" s="37"/>
      <c r="R94" s="40" t="s">
        <v>108</v>
      </c>
      <c r="S94" s="51"/>
    </row>
    <row r="95" spans="1:19" s="25" customFormat="1" ht="117.75" customHeight="1" x14ac:dyDescent="0.2">
      <c r="A95" s="161" t="s">
        <v>353</v>
      </c>
      <c r="B95" s="62" t="s">
        <v>1827</v>
      </c>
      <c r="C95" s="40" t="s">
        <v>120</v>
      </c>
      <c r="D95" s="189" t="s">
        <v>1814</v>
      </c>
      <c r="E95" s="172" t="s">
        <v>1809</v>
      </c>
      <c r="F95" s="36" t="s">
        <v>412</v>
      </c>
      <c r="G95" s="36"/>
      <c r="H95" s="37"/>
      <c r="I95" s="57">
        <v>4193</v>
      </c>
      <c r="J95" s="40" t="s">
        <v>419</v>
      </c>
      <c r="K95" s="40">
        <v>1678</v>
      </c>
      <c r="L95" s="40"/>
      <c r="M95" s="180" t="s">
        <v>1808</v>
      </c>
      <c r="N95" s="37" t="s">
        <v>124</v>
      </c>
      <c r="O95" s="37" t="s">
        <v>48</v>
      </c>
      <c r="P95" s="37" t="s">
        <v>36</v>
      </c>
      <c r="Q95" s="37"/>
      <c r="R95" s="40" t="s">
        <v>108</v>
      </c>
      <c r="S95" s="51"/>
    </row>
    <row r="96" spans="1:19" s="25" customFormat="1" ht="99" customHeight="1" x14ac:dyDescent="0.2">
      <c r="A96" s="161" t="s">
        <v>360</v>
      </c>
      <c r="B96" s="62" t="s">
        <v>421</v>
      </c>
      <c r="C96" s="40"/>
      <c r="D96" s="36" t="s">
        <v>422</v>
      </c>
      <c r="E96" s="36" t="s">
        <v>70</v>
      </c>
      <c r="F96" s="36" t="s">
        <v>372</v>
      </c>
      <c r="G96" s="36" t="s">
        <v>370</v>
      </c>
      <c r="H96" s="37"/>
      <c r="I96" s="57">
        <v>29359</v>
      </c>
      <c r="J96" s="40" t="s">
        <v>68</v>
      </c>
      <c r="K96" s="40"/>
      <c r="L96" s="40"/>
      <c r="M96" s="58" t="s">
        <v>423</v>
      </c>
      <c r="N96" s="37" t="s">
        <v>55</v>
      </c>
      <c r="O96" s="37" t="s">
        <v>35</v>
      </c>
      <c r="P96" s="37" t="s">
        <v>36</v>
      </c>
      <c r="Q96" s="51"/>
      <c r="R96" s="40" t="s">
        <v>43</v>
      </c>
      <c r="S96" s="51"/>
    </row>
    <row r="97" spans="1:19" s="25" customFormat="1" ht="62.45" customHeight="1" x14ac:dyDescent="0.2">
      <c r="A97" s="161" t="s">
        <v>364</v>
      </c>
      <c r="B97" s="62" t="s">
        <v>425</v>
      </c>
      <c r="C97" s="40"/>
      <c r="D97" s="91" t="s">
        <v>426</v>
      </c>
      <c r="E97" s="36" t="s">
        <v>427</v>
      </c>
      <c r="F97" s="36" t="s">
        <v>397</v>
      </c>
      <c r="G97" s="36"/>
      <c r="H97" s="37"/>
      <c r="I97" s="71">
        <v>86786</v>
      </c>
      <c r="J97" s="40" t="s">
        <v>428</v>
      </c>
      <c r="K97" s="71"/>
      <c r="L97" s="40"/>
      <c r="M97" s="58" t="s">
        <v>429</v>
      </c>
      <c r="N97" s="37" t="s">
        <v>55</v>
      </c>
      <c r="O97" s="37" t="s">
        <v>35</v>
      </c>
      <c r="P97" s="37" t="s">
        <v>36</v>
      </c>
      <c r="Q97" s="37"/>
      <c r="R97" s="40" t="s">
        <v>43</v>
      </c>
      <c r="S97" s="51"/>
    </row>
    <row r="98" spans="1:19" s="25" customFormat="1" ht="44.45" customHeight="1" x14ac:dyDescent="0.2">
      <c r="A98" s="161" t="s">
        <v>368</v>
      </c>
      <c r="B98" s="62" t="s">
        <v>431</v>
      </c>
      <c r="C98" s="40"/>
      <c r="D98" s="36" t="s">
        <v>432</v>
      </c>
      <c r="E98" s="36"/>
      <c r="F98" s="36" t="s">
        <v>390</v>
      </c>
      <c r="G98" s="36"/>
      <c r="H98" s="37"/>
      <c r="I98" s="57">
        <f>I99+I100</f>
        <v>188000</v>
      </c>
      <c r="J98" s="40"/>
      <c r="K98" s="40"/>
      <c r="L98" s="40"/>
      <c r="M98" s="94" t="s">
        <v>433</v>
      </c>
      <c r="N98" s="37" t="s">
        <v>35</v>
      </c>
      <c r="O98" s="37" t="s">
        <v>48</v>
      </c>
      <c r="P98" s="37" t="s">
        <v>36</v>
      </c>
      <c r="Q98" s="37"/>
      <c r="R98" s="51"/>
      <c r="S98" s="51"/>
    </row>
    <row r="99" spans="1:19" s="25" customFormat="1" ht="65.099999999999994" customHeight="1" x14ac:dyDescent="0.2">
      <c r="A99" s="161" t="s">
        <v>369</v>
      </c>
      <c r="B99" s="62" t="s">
        <v>435</v>
      </c>
      <c r="C99" s="40" t="s">
        <v>120</v>
      </c>
      <c r="D99" s="36" t="s">
        <v>436</v>
      </c>
      <c r="E99" s="36" t="s">
        <v>437</v>
      </c>
      <c r="F99" s="36" t="s">
        <v>390</v>
      </c>
      <c r="G99" s="36"/>
      <c r="H99" s="37"/>
      <c r="I99" s="57">
        <v>80000</v>
      </c>
      <c r="J99" s="40"/>
      <c r="K99" s="40">
        <v>20000</v>
      </c>
      <c r="L99" s="95"/>
      <c r="M99" s="45" t="s">
        <v>438</v>
      </c>
      <c r="N99" s="96" t="s">
        <v>35</v>
      </c>
      <c r="O99" s="37" t="s">
        <v>124</v>
      </c>
      <c r="P99" s="37" t="s">
        <v>36</v>
      </c>
      <c r="Q99" s="37"/>
      <c r="R99" s="40" t="s">
        <v>108</v>
      </c>
      <c r="S99" s="51"/>
    </row>
    <row r="100" spans="1:19" s="25" customFormat="1" ht="65.099999999999994" customHeight="1" x14ac:dyDescent="0.2">
      <c r="A100" s="161" t="s">
        <v>376</v>
      </c>
      <c r="B100" s="62" t="s">
        <v>440</v>
      </c>
      <c r="C100" s="40" t="s">
        <v>120</v>
      </c>
      <c r="D100" s="36" t="s">
        <v>441</v>
      </c>
      <c r="E100" s="36" t="s">
        <v>442</v>
      </c>
      <c r="F100" s="36" t="s">
        <v>390</v>
      </c>
      <c r="G100" s="36"/>
      <c r="H100" s="37"/>
      <c r="I100" s="57">
        <v>108000</v>
      </c>
      <c r="J100" s="40"/>
      <c r="K100" s="40">
        <v>12000</v>
      </c>
      <c r="L100" s="95"/>
      <c r="M100" s="45" t="s">
        <v>443</v>
      </c>
      <c r="N100" s="96" t="s">
        <v>35</v>
      </c>
      <c r="O100" s="37" t="s">
        <v>124</v>
      </c>
      <c r="P100" s="37" t="s">
        <v>36</v>
      </c>
      <c r="Q100" s="37"/>
      <c r="R100" s="40" t="s">
        <v>108</v>
      </c>
      <c r="S100" s="51"/>
    </row>
    <row r="101" spans="1:19" s="25" customFormat="1" ht="65.099999999999994" customHeight="1" x14ac:dyDescent="0.2">
      <c r="A101" s="161" t="s">
        <v>381</v>
      </c>
      <c r="B101" s="62" t="s">
        <v>445</v>
      </c>
      <c r="C101" s="40"/>
      <c r="D101" s="36" t="s">
        <v>446</v>
      </c>
      <c r="E101" s="36"/>
      <c r="F101" s="36" t="s">
        <v>384</v>
      </c>
      <c r="G101" s="36"/>
      <c r="H101" s="37"/>
      <c r="I101" s="40">
        <f>I102+I103</f>
        <v>240540</v>
      </c>
      <c r="J101" s="40"/>
      <c r="K101" s="40"/>
      <c r="L101" s="95"/>
      <c r="M101" s="45" t="s">
        <v>447</v>
      </c>
      <c r="N101" s="96" t="s">
        <v>35</v>
      </c>
      <c r="O101" s="37" t="s">
        <v>48</v>
      </c>
      <c r="P101" s="37" t="s">
        <v>36</v>
      </c>
      <c r="Q101" s="37"/>
      <c r="R101" s="40"/>
      <c r="S101" s="51"/>
    </row>
    <row r="102" spans="1:19" s="25" customFormat="1" ht="65.099999999999994" customHeight="1" x14ac:dyDescent="0.2">
      <c r="A102" s="161" t="s">
        <v>386</v>
      </c>
      <c r="B102" s="62" t="s">
        <v>449</v>
      </c>
      <c r="C102" s="40" t="s">
        <v>120</v>
      </c>
      <c r="D102" s="36" t="s">
        <v>450</v>
      </c>
      <c r="E102" s="36" t="s">
        <v>451</v>
      </c>
      <c r="F102" s="36" t="s">
        <v>384</v>
      </c>
      <c r="G102" s="36"/>
      <c r="H102" s="37"/>
      <c r="I102" s="40">
        <v>220640</v>
      </c>
      <c r="J102" s="40"/>
      <c r="K102" s="40">
        <v>159340</v>
      </c>
      <c r="L102" s="95"/>
      <c r="M102" s="45" t="s">
        <v>452</v>
      </c>
      <c r="N102" s="96" t="s">
        <v>35</v>
      </c>
      <c r="O102" s="37" t="s">
        <v>124</v>
      </c>
      <c r="P102" s="37" t="s">
        <v>36</v>
      </c>
      <c r="Q102" s="37"/>
      <c r="R102" s="40" t="s">
        <v>108</v>
      </c>
      <c r="S102" s="51"/>
    </row>
    <row r="103" spans="1:19" s="25" customFormat="1" ht="65.099999999999994" customHeight="1" x14ac:dyDescent="0.2">
      <c r="A103" s="161" t="s">
        <v>393</v>
      </c>
      <c r="B103" s="62" t="s">
        <v>454</v>
      </c>
      <c r="C103" s="40" t="s">
        <v>120</v>
      </c>
      <c r="D103" s="172" t="s">
        <v>1815</v>
      </c>
      <c r="E103" s="36" t="s">
        <v>253</v>
      </c>
      <c r="F103" s="36" t="s">
        <v>384</v>
      </c>
      <c r="G103" s="36"/>
      <c r="H103" s="37"/>
      <c r="I103" s="40">
        <v>19900</v>
      </c>
      <c r="J103" s="40"/>
      <c r="K103" s="40">
        <v>19900</v>
      </c>
      <c r="L103" s="95"/>
      <c r="M103" s="45" t="s">
        <v>455</v>
      </c>
      <c r="N103" s="96" t="s">
        <v>124</v>
      </c>
      <c r="O103" s="37" t="s">
        <v>124</v>
      </c>
      <c r="P103" s="37" t="s">
        <v>36</v>
      </c>
      <c r="Q103" s="37"/>
      <c r="R103" s="40" t="s">
        <v>108</v>
      </c>
      <c r="S103" s="51"/>
    </row>
    <row r="104" spans="1:19" s="30" customFormat="1" ht="96.75" customHeight="1" x14ac:dyDescent="0.2">
      <c r="A104" s="163" t="s">
        <v>400</v>
      </c>
      <c r="B104" s="43" t="s">
        <v>457</v>
      </c>
      <c r="C104" s="34"/>
      <c r="D104" s="31" t="s">
        <v>458</v>
      </c>
      <c r="E104" s="31"/>
      <c r="F104" s="31" t="s">
        <v>459</v>
      </c>
      <c r="G104" s="97"/>
      <c r="H104" s="98" t="s">
        <v>460</v>
      </c>
      <c r="I104" s="70">
        <f>I105+I106+I107+I108+I109+I110+I111+I112</f>
        <v>206315</v>
      </c>
      <c r="J104" s="34"/>
      <c r="K104" s="61"/>
      <c r="L104" s="61"/>
      <c r="M104" s="99"/>
      <c r="N104" s="32"/>
      <c r="O104" s="32"/>
      <c r="P104" s="32"/>
      <c r="Q104" s="32"/>
      <c r="R104" s="72"/>
      <c r="S104" s="72"/>
    </row>
    <row r="105" spans="1:19" s="25" customFormat="1" ht="96.75" customHeight="1" x14ac:dyDescent="0.2">
      <c r="A105" s="164" t="s">
        <v>404</v>
      </c>
      <c r="B105" s="62" t="s">
        <v>462</v>
      </c>
      <c r="C105" s="40" t="s">
        <v>27</v>
      </c>
      <c r="D105" s="36" t="s">
        <v>463</v>
      </c>
      <c r="E105" s="36" t="s">
        <v>464</v>
      </c>
      <c r="F105" s="36" t="s">
        <v>459</v>
      </c>
      <c r="G105" s="100"/>
      <c r="H105" s="101"/>
      <c r="I105" s="57">
        <v>34000</v>
      </c>
      <c r="J105" s="40" t="s">
        <v>68</v>
      </c>
      <c r="K105" s="57">
        <v>10658</v>
      </c>
      <c r="L105" s="57"/>
      <c r="M105" s="58" t="s">
        <v>465</v>
      </c>
      <c r="N105" s="37" t="s">
        <v>55</v>
      </c>
      <c r="O105" s="37" t="s">
        <v>124</v>
      </c>
      <c r="P105" s="37" t="s">
        <v>36</v>
      </c>
      <c r="Q105" s="37"/>
      <c r="R105" s="40" t="s">
        <v>37</v>
      </c>
      <c r="S105" s="51"/>
    </row>
    <row r="106" spans="1:19" s="25" customFormat="1" ht="96.75" customHeight="1" x14ac:dyDescent="0.2">
      <c r="A106" s="164" t="s">
        <v>408</v>
      </c>
      <c r="B106" s="62" t="s">
        <v>467</v>
      </c>
      <c r="C106" s="40" t="s">
        <v>120</v>
      </c>
      <c r="D106" s="36" t="s">
        <v>468</v>
      </c>
      <c r="E106" s="36" t="s">
        <v>253</v>
      </c>
      <c r="F106" s="36" t="s">
        <v>459</v>
      </c>
      <c r="G106" s="100"/>
      <c r="H106" s="101"/>
      <c r="I106" s="57">
        <v>25000</v>
      </c>
      <c r="J106" s="40" t="s">
        <v>68</v>
      </c>
      <c r="K106" s="57">
        <v>1768</v>
      </c>
      <c r="L106" s="57"/>
      <c r="M106" s="58" t="s">
        <v>469</v>
      </c>
      <c r="N106" s="37" t="s">
        <v>35</v>
      </c>
      <c r="O106" s="37" t="s">
        <v>124</v>
      </c>
      <c r="P106" s="37" t="s">
        <v>36</v>
      </c>
      <c r="Q106" s="37"/>
      <c r="R106" s="40" t="s">
        <v>108</v>
      </c>
      <c r="S106" s="51"/>
    </row>
    <row r="107" spans="1:19" s="25" customFormat="1" ht="96.75" customHeight="1" x14ac:dyDescent="0.2">
      <c r="A107" s="164" t="s">
        <v>416</v>
      </c>
      <c r="B107" s="62" t="s">
        <v>471</v>
      </c>
      <c r="C107" s="40" t="s">
        <v>120</v>
      </c>
      <c r="D107" s="172" t="s">
        <v>472</v>
      </c>
      <c r="E107" s="172" t="s">
        <v>239</v>
      </c>
      <c r="F107" s="36" t="s">
        <v>459</v>
      </c>
      <c r="G107" s="100"/>
      <c r="H107" s="101"/>
      <c r="I107" s="57">
        <v>28000</v>
      </c>
      <c r="J107" s="40" t="s">
        <v>68</v>
      </c>
      <c r="K107" s="57">
        <v>26927</v>
      </c>
      <c r="L107" s="57"/>
      <c r="M107" s="58" t="s">
        <v>473</v>
      </c>
      <c r="N107" s="37" t="s">
        <v>35</v>
      </c>
      <c r="O107" s="37" t="s">
        <v>124</v>
      </c>
      <c r="P107" s="37" t="s">
        <v>36</v>
      </c>
      <c r="Q107" s="37"/>
      <c r="R107" s="40" t="s">
        <v>108</v>
      </c>
      <c r="S107" s="51"/>
    </row>
    <row r="108" spans="1:19" s="25" customFormat="1" ht="96.75" customHeight="1" x14ac:dyDescent="0.2">
      <c r="A108" s="164" t="s">
        <v>418</v>
      </c>
      <c r="B108" s="62" t="s">
        <v>475</v>
      </c>
      <c r="C108" s="40" t="s">
        <v>120</v>
      </c>
      <c r="D108" s="36" t="s">
        <v>476</v>
      </c>
      <c r="E108" s="36" t="s">
        <v>477</v>
      </c>
      <c r="F108" s="36" t="s">
        <v>459</v>
      </c>
      <c r="G108" s="100"/>
      <c r="H108" s="101"/>
      <c r="I108" s="57">
        <v>10000</v>
      </c>
      <c r="J108" s="40" t="s">
        <v>68</v>
      </c>
      <c r="K108" s="57">
        <v>10000</v>
      </c>
      <c r="L108" s="57"/>
      <c r="M108" s="58" t="s">
        <v>478</v>
      </c>
      <c r="N108" s="37" t="s">
        <v>35</v>
      </c>
      <c r="O108" s="37" t="s">
        <v>124</v>
      </c>
      <c r="P108" s="37" t="s">
        <v>36</v>
      </c>
      <c r="Q108" s="37"/>
      <c r="R108" s="40" t="s">
        <v>108</v>
      </c>
      <c r="S108" s="51"/>
    </row>
    <row r="109" spans="1:19" s="25" customFormat="1" ht="96.75" customHeight="1" x14ac:dyDescent="0.2">
      <c r="A109" s="62" t="s">
        <v>420</v>
      </c>
      <c r="B109" s="62" t="s">
        <v>480</v>
      </c>
      <c r="C109" s="40" t="s">
        <v>120</v>
      </c>
      <c r="D109" s="36" t="s">
        <v>481</v>
      </c>
      <c r="E109" s="36" t="s">
        <v>482</v>
      </c>
      <c r="F109" s="36" t="s">
        <v>459</v>
      </c>
      <c r="G109" s="100"/>
      <c r="H109" s="101"/>
      <c r="I109" s="57">
        <v>25115</v>
      </c>
      <c r="J109" s="40" t="s">
        <v>68</v>
      </c>
      <c r="K109" s="57">
        <v>25115</v>
      </c>
      <c r="L109" s="57"/>
      <c r="M109" s="58" t="s">
        <v>478</v>
      </c>
      <c r="N109" s="37" t="s">
        <v>35</v>
      </c>
      <c r="O109" s="37" t="s">
        <v>124</v>
      </c>
      <c r="P109" s="37" t="s">
        <v>36</v>
      </c>
      <c r="Q109" s="37"/>
      <c r="R109" s="40" t="s">
        <v>108</v>
      </c>
      <c r="S109" s="51"/>
    </row>
    <row r="110" spans="1:19" s="25" customFormat="1" ht="96.75" customHeight="1" x14ac:dyDescent="0.2">
      <c r="A110" s="164" t="s">
        <v>424</v>
      </c>
      <c r="B110" s="62" t="s">
        <v>484</v>
      </c>
      <c r="C110" s="40" t="s">
        <v>120</v>
      </c>
      <c r="D110" s="36" t="s">
        <v>485</v>
      </c>
      <c r="E110" s="36" t="s">
        <v>411</v>
      </c>
      <c r="F110" s="36" t="s">
        <v>459</v>
      </c>
      <c r="G110" s="100"/>
      <c r="H110" s="101"/>
      <c r="I110" s="57">
        <v>27200</v>
      </c>
      <c r="J110" s="40" t="s">
        <v>68</v>
      </c>
      <c r="K110" s="57">
        <v>27200</v>
      </c>
      <c r="L110" s="57"/>
      <c r="M110" s="58" t="s">
        <v>478</v>
      </c>
      <c r="N110" s="37" t="s">
        <v>35</v>
      </c>
      <c r="O110" s="37" t="s">
        <v>124</v>
      </c>
      <c r="P110" s="37" t="s">
        <v>36</v>
      </c>
      <c r="Q110" s="37"/>
      <c r="R110" s="40" t="s">
        <v>108</v>
      </c>
      <c r="S110" s="51"/>
    </row>
    <row r="111" spans="1:19" s="25" customFormat="1" ht="96.75" customHeight="1" x14ac:dyDescent="0.2">
      <c r="A111" s="164" t="s">
        <v>430</v>
      </c>
      <c r="B111" s="62" t="s">
        <v>487</v>
      </c>
      <c r="C111" s="40" t="s">
        <v>120</v>
      </c>
      <c r="D111" s="36" t="s">
        <v>488</v>
      </c>
      <c r="E111" s="36" t="s">
        <v>52</v>
      </c>
      <c r="F111" s="36" t="s">
        <v>459</v>
      </c>
      <c r="G111" s="100"/>
      <c r="H111" s="101"/>
      <c r="I111" s="57">
        <v>29000</v>
      </c>
      <c r="J111" s="40" t="s">
        <v>68</v>
      </c>
      <c r="K111" s="57">
        <v>27200</v>
      </c>
      <c r="L111" s="57"/>
      <c r="M111" s="58" t="s">
        <v>478</v>
      </c>
      <c r="N111" s="37" t="s">
        <v>35</v>
      </c>
      <c r="O111" s="37" t="s">
        <v>124</v>
      </c>
      <c r="P111" s="37" t="s">
        <v>36</v>
      </c>
      <c r="Q111" s="37"/>
      <c r="R111" s="40" t="s">
        <v>108</v>
      </c>
      <c r="S111" s="51"/>
    </row>
    <row r="112" spans="1:19" s="25" customFormat="1" ht="96.75" customHeight="1" x14ac:dyDescent="0.2">
      <c r="A112" s="164" t="s">
        <v>434</v>
      </c>
      <c r="B112" s="190" t="s">
        <v>1807</v>
      </c>
      <c r="C112" s="40" t="s">
        <v>120</v>
      </c>
      <c r="D112" s="36" t="s">
        <v>1784</v>
      </c>
      <c r="E112" s="36" t="s">
        <v>833</v>
      </c>
      <c r="F112" s="36" t="s">
        <v>459</v>
      </c>
      <c r="G112" s="100"/>
      <c r="H112" s="101"/>
      <c r="I112" s="57">
        <v>28000</v>
      </c>
      <c r="J112" s="40" t="s">
        <v>68</v>
      </c>
      <c r="K112" s="57">
        <v>26927</v>
      </c>
      <c r="L112" s="57"/>
      <c r="M112" s="58" t="s">
        <v>473</v>
      </c>
      <c r="N112" s="37" t="s">
        <v>35</v>
      </c>
      <c r="O112" s="37" t="s">
        <v>124</v>
      </c>
      <c r="P112" s="37" t="s">
        <v>36</v>
      </c>
      <c r="Q112" s="37"/>
      <c r="R112" s="40" t="s">
        <v>108</v>
      </c>
      <c r="S112" s="51"/>
    </row>
    <row r="113" spans="1:19" s="25" customFormat="1" ht="96.75" customHeight="1" x14ac:dyDescent="0.25">
      <c r="A113" s="164" t="s">
        <v>439</v>
      </c>
      <c r="B113" s="62" t="s">
        <v>490</v>
      </c>
      <c r="C113" s="40" t="s">
        <v>27</v>
      </c>
      <c r="D113" s="36" t="s">
        <v>491</v>
      </c>
      <c r="E113" s="36" t="s">
        <v>477</v>
      </c>
      <c r="F113" s="36" t="s">
        <v>363</v>
      </c>
      <c r="G113" s="100"/>
      <c r="H113" s="101"/>
      <c r="I113" s="57">
        <v>47600</v>
      </c>
      <c r="J113" s="40" t="s">
        <v>61</v>
      </c>
      <c r="K113" s="57">
        <v>4749</v>
      </c>
      <c r="L113" s="57" t="s">
        <v>1559</v>
      </c>
      <c r="M113" s="58" t="s">
        <v>1786</v>
      </c>
      <c r="N113" s="37" t="s">
        <v>35</v>
      </c>
      <c r="O113" s="37" t="s">
        <v>342</v>
      </c>
      <c r="P113" s="37" t="s">
        <v>36</v>
      </c>
      <c r="Q113" s="37"/>
      <c r="R113" s="40" t="s">
        <v>37</v>
      </c>
      <c r="S113" s="37"/>
    </row>
    <row r="114" spans="1:19" s="25" customFormat="1" ht="162.75" customHeight="1" x14ac:dyDescent="0.25">
      <c r="A114" s="164" t="s">
        <v>444</v>
      </c>
      <c r="B114" s="62" t="s">
        <v>493</v>
      </c>
      <c r="C114" s="40" t="s">
        <v>27</v>
      </c>
      <c r="D114" s="36" t="s">
        <v>494</v>
      </c>
      <c r="E114" s="36" t="s">
        <v>495</v>
      </c>
      <c r="F114" s="36" t="s">
        <v>397</v>
      </c>
      <c r="G114" s="100" t="s">
        <v>496</v>
      </c>
      <c r="H114" s="101"/>
      <c r="I114" s="57">
        <v>140000</v>
      </c>
      <c r="J114" s="40" t="s">
        <v>68</v>
      </c>
      <c r="K114" s="57">
        <v>27346</v>
      </c>
      <c r="L114" s="57"/>
      <c r="M114" s="58" t="s">
        <v>497</v>
      </c>
      <c r="N114" s="37" t="s">
        <v>35</v>
      </c>
      <c r="O114" s="37" t="s">
        <v>35</v>
      </c>
      <c r="P114" s="37" t="s">
        <v>36</v>
      </c>
      <c r="Q114" s="37"/>
      <c r="R114" s="40" t="s">
        <v>37</v>
      </c>
      <c r="S114" s="40"/>
    </row>
    <row r="115" spans="1:19" s="25" customFormat="1" ht="109.5" customHeight="1" x14ac:dyDescent="0.2">
      <c r="A115" s="161" t="s">
        <v>448</v>
      </c>
      <c r="B115" s="62" t="s">
        <v>499</v>
      </c>
      <c r="C115" s="40" t="s">
        <v>120</v>
      </c>
      <c r="D115" s="178" t="s">
        <v>500</v>
      </c>
      <c r="E115" s="36" t="s">
        <v>501</v>
      </c>
      <c r="F115" s="36" t="s">
        <v>397</v>
      </c>
      <c r="G115" s="36"/>
      <c r="H115" s="37"/>
      <c r="I115" s="71">
        <v>60000</v>
      </c>
      <c r="J115" s="40"/>
      <c r="K115" s="40"/>
      <c r="L115" s="40"/>
      <c r="M115" s="58" t="s">
        <v>502</v>
      </c>
      <c r="N115" s="37" t="s">
        <v>35</v>
      </c>
      <c r="O115" s="37" t="s">
        <v>48</v>
      </c>
      <c r="P115" s="37" t="s">
        <v>36</v>
      </c>
      <c r="Q115" s="37"/>
      <c r="R115" s="51"/>
      <c r="S115" s="40" t="s">
        <v>108</v>
      </c>
    </row>
    <row r="116" spans="1:19" s="25" customFormat="1" ht="15.75" x14ac:dyDescent="0.25">
      <c r="A116" s="86"/>
      <c r="B116" s="83" t="s">
        <v>503</v>
      </c>
      <c r="C116" s="87"/>
      <c r="D116" s="86"/>
      <c r="E116" s="86"/>
      <c r="F116" s="86"/>
      <c r="G116" s="86"/>
      <c r="H116" s="86"/>
      <c r="I116" s="87"/>
      <c r="J116" s="86"/>
      <c r="K116" s="86"/>
      <c r="L116" s="86"/>
      <c r="M116" s="86"/>
      <c r="N116" s="86"/>
      <c r="O116" s="86"/>
      <c r="P116" s="86"/>
      <c r="Q116" s="86"/>
      <c r="R116" s="86"/>
      <c r="S116" s="86"/>
    </row>
    <row r="117" spans="1:19" s="30" customFormat="1" ht="82.5" customHeight="1" x14ac:dyDescent="0.25">
      <c r="A117" s="162" t="s">
        <v>453</v>
      </c>
      <c r="B117" s="43" t="s">
        <v>505</v>
      </c>
      <c r="C117" s="34"/>
      <c r="D117" s="31" t="s">
        <v>506</v>
      </c>
      <c r="E117" s="31"/>
      <c r="F117" s="31"/>
      <c r="G117" s="31"/>
      <c r="H117" s="32"/>
      <c r="I117" s="44">
        <f>I118</f>
        <v>600000</v>
      </c>
      <c r="J117" s="31"/>
      <c r="K117" s="34"/>
      <c r="L117" s="34"/>
      <c r="M117" s="63"/>
      <c r="N117" s="32"/>
      <c r="O117" s="102"/>
      <c r="P117" s="32"/>
      <c r="Q117" s="32"/>
      <c r="R117" s="32"/>
      <c r="S117" s="32"/>
    </row>
    <row r="118" spans="1:19" s="25" customFormat="1" ht="123" customHeight="1" x14ac:dyDescent="0.2">
      <c r="A118" s="161" t="s">
        <v>456</v>
      </c>
      <c r="B118" s="62" t="s">
        <v>496</v>
      </c>
      <c r="C118" s="40" t="s">
        <v>27</v>
      </c>
      <c r="D118" s="36" t="s">
        <v>508</v>
      </c>
      <c r="E118" s="36" t="s">
        <v>67</v>
      </c>
      <c r="F118" s="36" t="s">
        <v>509</v>
      </c>
      <c r="G118" s="36"/>
      <c r="H118" s="37"/>
      <c r="I118" s="89">
        <v>600000</v>
      </c>
      <c r="J118" s="37" t="s">
        <v>510</v>
      </c>
      <c r="K118" s="40">
        <v>652700</v>
      </c>
      <c r="L118" s="40" t="s">
        <v>122</v>
      </c>
      <c r="M118" s="58" t="s">
        <v>511</v>
      </c>
      <c r="N118" s="37" t="s">
        <v>141</v>
      </c>
      <c r="O118" s="75" t="s">
        <v>124</v>
      </c>
      <c r="P118" s="37" t="s">
        <v>36</v>
      </c>
      <c r="Q118" s="37"/>
      <c r="R118" s="40" t="s">
        <v>37</v>
      </c>
      <c r="S118" s="51"/>
    </row>
    <row r="119" spans="1:19" s="25" customFormat="1" ht="123" customHeight="1" x14ac:dyDescent="0.25">
      <c r="A119" s="164" t="s">
        <v>461</v>
      </c>
      <c r="B119" s="62" t="s">
        <v>513</v>
      </c>
      <c r="C119" s="40" t="s">
        <v>27</v>
      </c>
      <c r="D119" s="36" t="s">
        <v>514</v>
      </c>
      <c r="E119" s="36" t="s">
        <v>515</v>
      </c>
      <c r="F119" s="36" t="s">
        <v>509</v>
      </c>
      <c r="G119" s="100"/>
      <c r="H119" s="101"/>
      <c r="I119" s="57">
        <v>49700</v>
      </c>
      <c r="J119" s="40" t="s">
        <v>78</v>
      </c>
      <c r="K119" s="57">
        <v>8135</v>
      </c>
      <c r="L119" s="57"/>
      <c r="M119" s="58" t="s">
        <v>1785</v>
      </c>
      <c r="N119" s="37" t="s">
        <v>35</v>
      </c>
      <c r="O119" s="37" t="s">
        <v>342</v>
      </c>
      <c r="P119" s="37" t="s">
        <v>36</v>
      </c>
      <c r="Q119" s="37"/>
      <c r="R119" s="40" t="s">
        <v>37</v>
      </c>
      <c r="S119" s="37"/>
    </row>
    <row r="120" spans="1:19" s="25" customFormat="1" ht="123" customHeight="1" x14ac:dyDescent="0.25">
      <c r="A120" s="164" t="s">
        <v>466</v>
      </c>
      <c r="B120" s="62" t="s">
        <v>1828</v>
      </c>
      <c r="C120" s="40" t="s">
        <v>120</v>
      </c>
      <c r="D120" s="36" t="s">
        <v>517</v>
      </c>
      <c r="E120" s="36" t="s">
        <v>70</v>
      </c>
      <c r="F120" s="36" t="s">
        <v>509</v>
      </c>
      <c r="G120" s="100"/>
      <c r="H120" s="101"/>
      <c r="I120" s="57">
        <v>20000</v>
      </c>
      <c r="J120" s="40"/>
      <c r="K120" s="57">
        <v>20000</v>
      </c>
      <c r="L120" s="57"/>
      <c r="M120" s="58" t="s">
        <v>518</v>
      </c>
      <c r="N120" s="37" t="s">
        <v>35</v>
      </c>
      <c r="O120" s="37" t="s">
        <v>124</v>
      </c>
      <c r="P120" s="37" t="s">
        <v>36</v>
      </c>
      <c r="Q120" s="37"/>
      <c r="R120" s="40"/>
      <c r="S120" s="37"/>
    </row>
    <row r="121" spans="1:19" s="25" customFormat="1" ht="15.75" x14ac:dyDescent="0.25">
      <c r="A121" s="83"/>
      <c r="B121" s="83" t="s">
        <v>519</v>
      </c>
      <c r="C121" s="87"/>
      <c r="D121" s="86"/>
      <c r="E121" s="86"/>
      <c r="F121" s="86"/>
      <c r="G121" s="86"/>
      <c r="H121" s="86"/>
      <c r="I121" s="87"/>
      <c r="J121" s="86"/>
      <c r="K121" s="88"/>
      <c r="L121" s="88"/>
      <c r="M121" s="86"/>
      <c r="N121" s="86"/>
      <c r="O121" s="86"/>
      <c r="P121" s="87"/>
      <c r="Q121" s="86"/>
      <c r="R121" s="86"/>
      <c r="S121" s="86"/>
    </row>
    <row r="122" spans="1:19" s="25" customFormat="1" ht="40.5" customHeight="1" x14ac:dyDescent="0.2">
      <c r="A122" s="164" t="s">
        <v>470</v>
      </c>
      <c r="B122" s="62" t="s">
        <v>528</v>
      </c>
      <c r="C122" s="40"/>
      <c r="D122" s="36" t="s">
        <v>529</v>
      </c>
      <c r="E122" s="36" t="s">
        <v>59</v>
      </c>
      <c r="F122" s="36" t="s">
        <v>521</v>
      </c>
      <c r="G122" s="100"/>
      <c r="H122" s="101"/>
      <c r="I122" s="57">
        <v>566517</v>
      </c>
      <c r="J122" s="57" t="s">
        <v>94</v>
      </c>
      <c r="K122" s="57"/>
      <c r="L122" s="57"/>
      <c r="M122" s="58" t="s">
        <v>530</v>
      </c>
      <c r="N122" s="37" t="s">
        <v>34</v>
      </c>
      <c r="O122" s="37" t="s">
        <v>35</v>
      </c>
      <c r="P122" s="37" t="s">
        <v>36</v>
      </c>
      <c r="Q122" s="37"/>
      <c r="R122" s="40" t="s">
        <v>43</v>
      </c>
      <c r="S122" s="51"/>
    </row>
    <row r="123" spans="1:19" s="25" customFormat="1" ht="46.5" customHeight="1" x14ac:dyDescent="0.25">
      <c r="A123" s="165" t="s">
        <v>474</v>
      </c>
      <c r="B123" s="103" t="s">
        <v>537</v>
      </c>
      <c r="C123" s="104"/>
      <c r="D123" s="105" t="s">
        <v>538</v>
      </c>
      <c r="E123" s="105"/>
      <c r="F123" s="105"/>
      <c r="G123" s="106"/>
      <c r="H123" s="107"/>
      <c r="I123" s="108">
        <f>I124+I125+I126+I127</f>
        <v>300000</v>
      </c>
      <c r="J123" s="104"/>
      <c r="K123" s="108"/>
      <c r="L123" s="108"/>
      <c r="M123" s="109"/>
      <c r="N123" s="110"/>
      <c r="O123" s="110"/>
      <c r="P123" s="110"/>
      <c r="Q123" s="110"/>
      <c r="R123" s="110"/>
      <c r="S123" s="110"/>
    </row>
    <row r="124" spans="1:19" s="25" customFormat="1" ht="69" customHeight="1" x14ac:dyDescent="0.2">
      <c r="A124" s="164" t="s">
        <v>479</v>
      </c>
      <c r="B124" s="62" t="s">
        <v>1543</v>
      </c>
      <c r="C124" s="40" t="s">
        <v>120</v>
      </c>
      <c r="D124" s="36" t="s">
        <v>541</v>
      </c>
      <c r="E124" s="36" t="s">
        <v>482</v>
      </c>
      <c r="F124" s="36" t="s">
        <v>521</v>
      </c>
      <c r="G124" s="100"/>
      <c r="H124" s="101"/>
      <c r="I124" s="57">
        <v>100000</v>
      </c>
      <c r="J124" s="40" t="s">
        <v>94</v>
      </c>
      <c r="K124" s="57">
        <v>15000</v>
      </c>
      <c r="L124" s="57" t="s">
        <v>1559</v>
      </c>
      <c r="M124" s="58" t="s">
        <v>1545</v>
      </c>
      <c r="N124" s="37" t="s">
        <v>124</v>
      </c>
      <c r="O124" s="37" t="s">
        <v>48</v>
      </c>
      <c r="P124" s="37" t="s">
        <v>36</v>
      </c>
      <c r="Q124" s="37"/>
      <c r="R124" s="40" t="s">
        <v>108</v>
      </c>
      <c r="S124" s="51"/>
    </row>
    <row r="125" spans="1:19" s="25" customFormat="1" ht="96.75" customHeight="1" x14ac:dyDescent="0.2">
      <c r="A125" s="164" t="s">
        <v>483</v>
      </c>
      <c r="B125" s="62" t="s">
        <v>1544</v>
      </c>
      <c r="C125" s="40"/>
      <c r="D125" s="36" t="s">
        <v>544</v>
      </c>
      <c r="E125" s="36" t="s">
        <v>482</v>
      </c>
      <c r="F125" s="36" t="s">
        <v>521</v>
      </c>
      <c r="G125" s="100"/>
      <c r="H125" s="101"/>
      <c r="I125" s="57">
        <v>80000</v>
      </c>
      <c r="J125" s="40" t="s">
        <v>94</v>
      </c>
      <c r="K125" s="57"/>
      <c r="L125" s="57"/>
      <c r="M125" s="58" t="s">
        <v>1546</v>
      </c>
      <c r="N125" s="37" t="s">
        <v>48</v>
      </c>
      <c r="O125" s="37" t="s">
        <v>48</v>
      </c>
      <c r="P125" s="37" t="s">
        <v>36</v>
      </c>
      <c r="Q125" s="37"/>
      <c r="R125" s="51"/>
      <c r="S125" s="51"/>
    </row>
    <row r="126" spans="1:19" s="25" customFormat="1" ht="96.75" customHeight="1" x14ac:dyDescent="0.2">
      <c r="A126" s="164" t="s">
        <v>486</v>
      </c>
      <c r="B126" s="62" t="s">
        <v>1547</v>
      </c>
      <c r="C126" s="40"/>
      <c r="D126" s="36" t="s">
        <v>546</v>
      </c>
      <c r="E126" s="36" t="s">
        <v>482</v>
      </c>
      <c r="F126" s="36" t="s">
        <v>521</v>
      </c>
      <c r="G126" s="100"/>
      <c r="H126" s="101"/>
      <c r="I126" s="57">
        <v>80000</v>
      </c>
      <c r="J126" s="40" t="s">
        <v>94</v>
      </c>
      <c r="K126" s="57"/>
      <c r="L126" s="57"/>
      <c r="M126" s="58" t="s">
        <v>1550</v>
      </c>
      <c r="N126" s="37" t="s">
        <v>113</v>
      </c>
      <c r="O126" s="37" t="s">
        <v>113</v>
      </c>
      <c r="P126" s="37" t="s">
        <v>36</v>
      </c>
      <c r="Q126" s="37"/>
      <c r="R126" s="51"/>
      <c r="S126" s="51"/>
    </row>
    <row r="127" spans="1:19" s="25" customFormat="1" ht="96.75" customHeight="1" x14ac:dyDescent="0.2">
      <c r="A127" s="164" t="s">
        <v>489</v>
      </c>
      <c r="B127" s="62" t="s">
        <v>1548</v>
      </c>
      <c r="C127" s="40" t="s">
        <v>120</v>
      </c>
      <c r="D127" s="36" t="s">
        <v>1549</v>
      </c>
      <c r="E127" s="36" t="s">
        <v>482</v>
      </c>
      <c r="F127" s="36" t="s">
        <v>521</v>
      </c>
      <c r="G127" s="100"/>
      <c r="H127" s="101"/>
      <c r="I127" s="57">
        <v>40000</v>
      </c>
      <c r="J127" s="40" t="s">
        <v>94</v>
      </c>
      <c r="K127" s="57">
        <v>6000</v>
      </c>
      <c r="L127" s="57" t="s">
        <v>1559</v>
      </c>
      <c r="M127" s="58" t="s">
        <v>1551</v>
      </c>
      <c r="N127" s="37" t="s">
        <v>124</v>
      </c>
      <c r="O127" s="37" t="s">
        <v>48</v>
      </c>
      <c r="P127" s="37" t="s">
        <v>36</v>
      </c>
      <c r="Q127" s="37"/>
      <c r="R127" s="40" t="s">
        <v>108</v>
      </c>
      <c r="S127" s="51"/>
    </row>
    <row r="128" spans="1:19" s="25" customFormat="1" ht="35.450000000000003" customHeight="1" x14ac:dyDescent="0.25">
      <c r="A128" s="165" t="s">
        <v>492</v>
      </c>
      <c r="B128" s="103" t="s">
        <v>548</v>
      </c>
      <c r="C128" s="104"/>
      <c r="D128" s="105" t="s">
        <v>549</v>
      </c>
      <c r="E128" s="105"/>
      <c r="F128" s="105"/>
      <c r="G128" s="106"/>
      <c r="H128" s="107"/>
      <c r="I128" s="108" t="e">
        <f>I129+I130+I131+I132+I133+I134+I135+I136</f>
        <v>#VALUE!</v>
      </c>
      <c r="J128" s="104"/>
      <c r="K128" s="108"/>
      <c r="L128" s="108"/>
      <c r="M128" s="109"/>
      <c r="N128" s="110"/>
      <c r="O128" s="110"/>
      <c r="P128" s="110"/>
      <c r="Q128" s="110"/>
      <c r="R128" s="110"/>
      <c r="S128" s="110"/>
    </row>
    <row r="129" spans="1:19" s="25" customFormat="1" ht="102.75" customHeight="1" x14ac:dyDescent="0.2">
      <c r="A129" s="164" t="s">
        <v>498</v>
      </c>
      <c r="B129" s="62" t="s">
        <v>1552</v>
      </c>
      <c r="C129" s="40"/>
      <c r="D129" s="36" t="s">
        <v>551</v>
      </c>
      <c r="E129" s="36" t="s">
        <v>515</v>
      </c>
      <c r="F129" s="36" t="s">
        <v>521</v>
      </c>
      <c r="G129" s="100"/>
      <c r="H129" s="101"/>
      <c r="I129" s="57">
        <v>200000</v>
      </c>
      <c r="J129" s="40" t="s">
        <v>94</v>
      </c>
      <c r="K129" s="57"/>
      <c r="L129" s="57"/>
      <c r="M129" s="58" t="s">
        <v>552</v>
      </c>
      <c r="N129" s="37" t="s">
        <v>342</v>
      </c>
      <c r="O129" s="37" t="s">
        <v>342</v>
      </c>
      <c r="P129" s="37" t="s">
        <v>36</v>
      </c>
      <c r="Q129" s="37"/>
      <c r="R129" s="51"/>
      <c r="S129" s="51"/>
    </row>
    <row r="130" spans="1:19" s="25" customFormat="1" ht="96.75" customHeight="1" x14ac:dyDescent="0.2">
      <c r="A130" s="164" t="s">
        <v>504</v>
      </c>
      <c r="B130" s="62" t="s">
        <v>1553</v>
      </c>
      <c r="C130" s="40" t="s">
        <v>120</v>
      </c>
      <c r="D130" s="36" t="s">
        <v>554</v>
      </c>
      <c r="E130" s="36" t="s">
        <v>515</v>
      </c>
      <c r="F130" s="36" t="s">
        <v>521</v>
      </c>
      <c r="G130" s="100"/>
      <c r="H130" s="101"/>
      <c r="I130" s="57">
        <v>100000</v>
      </c>
      <c r="J130" s="40" t="s">
        <v>94</v>
      </c>
      <c r="K130" s="57">
        <v>15000</v>
      </c>
      <c r="L130" s="57" t="s">
        <v>1559</v>
      </c>
      <c r="M130" s="58" t="s">
        <v>1560</v>
      </c>
      <c r="N130" s="37" t="s">
        <v>124</v>
      </c>
      <c r="O130" s="37" t="s">
        <v>48</v>
      </c>
      <c r="P130" s="37" t="s">
        <v>36</v>
      </c>
      <c r="Q130" s="37"/>
      <c r="R130" s="40" t="s">
        <v>108</v>
      </c>
      <c r="S130" s="51"/>
    </row>
    <row r="131" spans="1:19" s="25" customFormat="1" ht="96.75" customHeight="1" x14ac:dyDescent="0.2">
      <c r="A131" s="164" t="s">
        <v>507</v>
      </c>
      <c r="B131" s="62" t="s">
        <v>1554</v>
      </c>
      <c r="C131" s="40"/>
      <c r="D131" s="36" t="s">
        <v>557</v>
      </c>
      <c r="E131" s="36" t="s">
        <v>515</v>
      </c>
      <c r="F131" s="36" t="s">
        <v>521</v>
      </c>
      <c r="G131" s="100"/>
      <c r="H131" s="101"/>
      <c r="I131" s="57">
        <v>290000</v>
      </c>
      <c r="J131" s="40" t="s">
        <v>94</v>
      </c>
      <c r="K131" s="57"/>
      <c r="L131" s="57"/>
      <c r="M131" s="58" t="s">
        <v>558</v>
      </c>
      <c r="N131" s="37" t="s">
        <v>48</v>
      </c>
      <c r="O131" s="37" t="s">
        <v>48</v>
      </c>
      <c r="P131" s="37" t="s">
        <v>36</v>
      </c>
      <c r="Q131" s="37"/>
      <c r="R131" s="51"/>
      <c r="S131" s="51"/>
    </row>
    <row r="132" spans="1:19" s="25" customFormat="1" ht="96.75" customHeight="1" x14ac:dyDescent="0.2">
      <c r="A132" s="164" t="s">
        <v>512</v>
      </c>
      <c r="B132" s="62" t="s">
        <v>1555</v>
      </c>
      <c r="C132" s="40"/>
      <c r="D132" s="36" t="s">
        <v>561</v>
      </c>
      <c r="E132" s="36" t="s">
        <v>515</v>
      </c>
      <c r="F132" s="36" t="s">
        <v>521</v>
      </c>
      <c r="G132" s="100"/>
      <c r="H132" s="101"/>
      <c r="I132" s="57">
        <v>60000</v>
      </c>
      <c r="J132" s="40" t="s">
        <v>94</v>
      </c>
      <c r="K132" s="57"/>
      <c r="L132" s="57"/>
      <c r="M132" s="58" t="s">
        <v>1562</v>
      </c>
      <c r="N132" s="37" t="s">
        <v>48</v>
      </c>
      <c r="O132" s="37" t="s">
        <v>48</v>
      </c>
      <c r="P132" s="37" t="s">
        <v>36</v>
      </c>
      <c r="Q132" s="37"/>
      <c r="R132" s="51"/>
      <c r="S132" s="51"/>
    </row>
    <row r="133" spans="1:19" s="25" customFormat="1" ht="96.75" customHeight="1" x14ac:dyDescent="0.2">
      <c r="A133" s="164" t="s">
        <v>516</v>
      </c>
      <c r="B133" s="62" t="s">
        <v>1556</v>
      </c>
      <c r="C133" s="40"/>
      <c r="D133" s="36" t="s">
        <v>563</v>
      </c>
      <c r="E133" s="36" t="s">
        <v>515</v>
      </c>
      <c r="F133" s="36" t="s">
        <v>521</v>
      </c>
      <c r="G133" s="100"/>
      <c r="H133" s="101"/>
      <c r="I133" s="57">
        <v>50000</v>
      </c>
      <c r="J133" s="40" t="s">
        <v>94</v>
      </c>
      <c r="K133" s="57"/>
      <c r="L133" s="57"/>
      <c r="M133" s="58" t="s">
        <v>1561</v>
      </c>
      <c r="N133" s="37" t="s">
        <v>48</v>
      </c>
      <c r="O133" s="37" t="s">
        <v>48</v>
      </c>
      <c r="P133" s="37" t="s">
        <v>36</v>
      </c>
      <c r="Q133" s="37"/>
      <c r="R133" s="51"/>
      <c r="S133" s="51"/>
    </row>
    <row r="134" spans="1:19" s="25" customFormat="1" ht="96.75" customHeight="1" x14ac:dyDescent="0.2">
      <c r="A134" s="164" t="s">
        <v>520</v>
      </c>
      <c r="B134" s="62" t="s">
        <v>1557</v>
      </c>
      <c r="C134" s="40"/>
      <c r="D134" s="36" t="s">
        <v>565</v>
      </c>
      <c r="E134" s="36" t="s">
        <v>515</v>
      </c>
      <c r="F134" s="36" t="s">
        <v>521</v>
      </c>
      <c r="G134" s="100"/>
      <c r="H134" s="101"/>
      <c r="I134" s="57">
        <v>200000</v>
      </c>
      <c r="J134" s="40" t="s">
        <v>94</v>
      </c>
      <c r="K134" s="57"/>
      <c r="L134" s="57"/>
      <c r="M134" s="58" t="s">
        <v>566</v>
      </c>
      <c r="N134" s="37" t="s">
        <v>113</v>
      </c>
      <c r="O134" s="37" t="s">
        <v>113</v>
      </c>
      <c r="P134" s="37" t="s">
        <v>36</v>
      </c>
      <c r="Q134" s="37"/>
      <c r="R134" s="51"/>
      <c r="S134" s="51"/>
    </row>
    <row r="135" spans="1:19" s="25" customFormat="1" ht="96.75" customHeight="1" x14ac:dyDescent="0.2">
      <c r="A135" s="164" t="s">
        <v>522</v>
      </c>
      <c r="B135" s="62" t="s">
        <v>1558</v>
      </c>
      <c r="C135" s="40"/>
      <c r="D135" s="36" t="s">
        <v>568</v>
      </c>
      <c r="E135" s="36" t="s">
        <v>515</v>
      </c>
      <c r="F135" s="36" t="s">
        <v>521</v>
      </c>
      <c r="G135" s="100"/>
      <c r="H135" s="101"/>
      <c r="I135" s="57">
        <v>50000</v>
      </c>
      <c r="J135" s="40" t="s">
        <v>94</v>
      </c>
      <c r="K135" s="57"/>
      <c r="L135" s="57"/>
      <c r="M135" s="58" t="s">
        <v>1566</v>
      </c>
      <c r="N135" s="37" t="s">
        <v>48</v>
      </c>
      <c r="O135" s="37" t="s">
        <v>48</v>
      </c>
      <c r="P135" s="37" t="s">
        <v>36</v>
      </c>
      <c r="Q135" s="37"/>
      <c r="R135" s="51"/>
      <c r="S135" s="51"/>
    </row>
    <row r="136" spans="1:19" s="25" customFormat="1" ht="96.75" customHeight="1" x14ac:dyDescent="0.2">
      <c r="A136" s="164" t="s">
        <v>524</v>
      </c>
      <c r="B136" s="62" t="s">
        <v>1563</v>
      </c>
      <c r="C136" s="40"/>
      <c r="D136" s="36" t="s">
        <v>1564</v>
      </c>
      <c r="E136" s="36" t="s">
        <v>515</v>
      </c>
      <c r="F136" s="36" t="s">
        <v>521</v>
      </c>
      <c r="G136" s="100"/>
      <c r="H136" s="101"/>
      <c r="I136" s="57" t="s">
        <v>460</v>
      </c>
      <c r="J136" s="40" t="s">
        <v>94</v>
      </c>
      <c r="K136" s="57"/>
      <c r="L136" s="57"/>
      <c r="M136" s="58" t="s">
        <v>1565</v>
      </c>
      <c r="N136" s="37" t="s">
        <v>48</v>
      </c>
      <c r="O136" s="37" t="s">
        <v>48</v>
      </c>
      <c r="P136" s="37" t="s">
        <v>36</v>
      </c>
      <c r="Q136" s="37"/>
      <c r="R136" s="51"/>
      <c r="S136" s="51"/>
    </row>
    <row r="137" spans="1:19" s="25" customFormat="1" ht="35.450000000000003" customHeight="1" x14ac:dyDescent="0.25">
      <c r="A137" s="165" t="s">
        <v>526</v>
      </c>
      <c r="B137" s="103" t="s">
        <v>570</v>
      </c>
      <c r="C137" s="104"/>
      <c r="D137" s="105" t="s">
        <v>571</v>
      </c>
      <c r="E137" s="105"/>
      <c r="F137" s="105"/>
      <c r="G137" s="106"/>
      <c r="H137" s="107"/>
      <c r="I137" s="108">
        <f>I138+I139+I140</f>
        <v>663307</v>
      </c>
      <c r="J137" s="104"/>
      <c r="K137" s="108"/>
      <c r="L137" s="108"/>
      <c r="M137" s="109"/>
      <c r="N137" s="110"/>
      <c r="O137" s="110"/>
      <c r="P137" s="110"/>
      <c r="Q137" s="110"/>
      <c r="R137" s="110"/>
      <c r="S137" s="110"/>
    </row>
    <row r="138" spans="1:19" s="25" customFormat="1" ht="96.75" customHeight="1" x14ac:dyDescent="0.2">
      <c r="A138" s="164" t="s">
        <v>527</v>
      </c>
      <c r="B138" s="62" t="s">
        <v>1567</v>
      </c>
      <c r="C138" s="40" t="s">
        <v>120</v>
      </c>
      <c r="D138" s="36" t="s">
        <v>573</v>
      </c>
      <c r="E138" s="36" t="s">
        <v>574</v>
      </c>
      <c r="F138" s="36" t="s">
        <v>521</v>
      </c>
      <c r="G138" s="100"/>
      <c r="H138" s="101"/>
      <c r="I138" s="57">
        <v>303307</v>
      </c>
      <c r="J138" s="40" t="s">
        <v>94</v>
      </c>
      <c r="K138" s="57">
        <v>45496</v>
      </c>
      <c r="L138" s="57"/>
      <c r="M138" s="58" t="s">
        <v>575</v>
      </c>
      <c r="N138" s="37" t="s">
        <v>124</v>
      </c>
      <c r="O138" s="37" t="s">
        <v>48</v>
      </c>
      <c r="P138" s="37" t="s">
        <v>36</v>
      </c>
      <c r="Q138" s="37"/>
      <c r="R138" s="40" t="s">
        <v>108</v>
      </c>
      <c r="S138" s="51"/>
    </row>
    <row r="139" spans="1:19" s="25" customFormat="1" ht="96.75" customHeight="1" x14ac:dyDescent="0.2">
      <c r="A139" s="164" t="s">
        <v>531</v>
      </c>
      <c r="B139" s="62" t="s">
        <v>1568</v>
      </c>
      <c r="C139" s="40"/>
      <c r="D139" s="36" t="s">
        <v>577</v>
      </c>
      <c r="E139" s="36" t="s">
        <v>574</v>
      </c>
      <c r="F139" s="36" t="s">
        <v>521</v>
      </c>
      <c r="G139" s="100"/>
      <c r="H139" s="101"/>
      <c r="I139" s="57">
        <v>160000</v>
      </c>
      <c r="J139" s="40" t="s">
        <v>94</v>
      </c>
      <c r="K139" s="57"/>
      <c r="L139" s="57"/>
      <c r="M139" s="58" t="s">
        <v>578</v>
      </c>
      <c r="N139" s="37" t="s">
        <v>48</v>
      </c>
      <c r="O139" s="37" t="s">
        <v>48</v>
      </c>
      <c r="P139" s="37" t="s">
        <v>36</v>
      </c>
      <c r="Q139" s="37"/>
      <c r="R139" s="51"/>
      <c r="S139" s="51"/>
    </row>
    <row r="140" spans="1:19" s="25" customFormat="1" ht="96.75" customHeight="1" x14ac:dyDescent="0.2">
      <c r="A140" s="164" t="s">
        <v>532</v>
      </c>
      <c r="B140" s="62" t="s">
        <v>1569</v>
      </c>
      <c r="C140" s="40"/>
      <c r="D140" s="36" t="s">
        <v>580</v>
      </c>
      <c r="E140" s="36" t="s">
        <v>574</v>
      </c>
      <c r="F140" s="36" t="s">
        <v>521</v>
      </c>
      <c r="G140" s="100"/>
      <c r="H140" s="101"/>
      <c r="I140" s="57">
        <v>200000</v>
      </c>
      <c r="J140" s="40" t="s">
        <v>94</v>
      </c>
      <c r="K140" s="57"/>
      <c r="L140" s="57"/>
      <c r="M140" s="58" t="s">
        <v>581</v>
      </c>
      <c r="N140" s="37" t="s">
        <v>113</v>
      </c>
      <c r="O140" s="37" t="s">
        <v>113</v>
      </c>
      <c r="P140" s="37" t="s">
        <v>36</v>
      </c>
      <c r="Q140" s="37"/>
      <c r="R140" s="51"/>
      <c r="S140" s="51"/>
    </row>
    <row r="141" spans="1:19" s="25" customFormat="1" ht="35.450000000000003" customHeight="1" x14ac:dyDescent="0.25">
      <c r="A141" s="165" t="s">
        <v>533</v>
      </c>
      <c r="B141" s="103" t="s">
        <v>583</v>
      </c>
      <c r="C141" s="104"/>
      <c r="D141" s="105" t="s">
        <v>584</v>
      </c>
      <c r="E141" s="105"/>
      <c r="F141" s="105"/>
      <c r="G141" s="106"/>
      <c r="H141" s="107"/>
      <c r="I141" s="108">
        <f>I142+I143+I144+I145</f>
        <v>170000</v>
      </c>
      <c r="J141" s="104"/>
      <c r="K141" s="108"/>
      <c r="L141" s="108"/>
      <c r="M141" s="109"/>
      <c r="N141" s="110"/>
      <c r="O141" s="110"/>
      <c r="P141" s="110"/>
      <c r="Q141" s="110"/>
      <c r="R141" s="110"/>
      <c r="S141" s="110"/>
    </row>
    <row r="142" spans="1:19" s="25" customFormat="1" ht="96.75" customHeight="1" x14ac:dyDescent="0.2">
      <c r="A142" s="164" t="s">
        <v>535</v>
      </c>
      <c r="B142" s="62" t="s">
        <v>1570</v>
      </c>
      <c r="C142" s="40"/>
      <c r="D142" s="36" t="s">
        <v>586</v>
      </c>
      <c r="E142" s="36" t="s">
        <v>523</v>
      </c>
      <c r="F142" s="36" t="s">
        <v>521</v>
      </c>
      <c r="G142" s="100"/>
      <c r="H142" s="101"/>
      <c r="I142" s="57">
        <v>25000</v>
      </c>
      <c r="J142" s="40" t="s">
        <v>32</v>
      </c>
      <c r="K142" s="57"/>
      <c r="L142" s="57"/>
      <c r="M142" s="58" t="s">
        <v>587</v>
      </c>
      <c r="N142" s="37" t="s">
        <v>342</v>
      </c>
      <c r="O142" s="37" t="s">
        <v>342</v>
      </c>
      <c r="P142" s="37" t="s">
        <v>36</v>
      </c>
      <c r="Q142" s="37"/>
      <c r="R142" s="51"/>
      <c r="S142" s="51"/>
    </row>
    <row r="143" spans="1:19" s="25" customFormat="1" ht="96.75" customHeight="1" x14ac:dyDescent="0.2">
      <c r="A143" s="164" t="s">
        <v>536</v>
      </c>
      <c r="B143" s="62" t="s">
        <v>1571</v>
      </c>
      <c r="C143" s="40"/>
      <c r="D143" s="36" t="s">
        <v>589</v>
      </c>
      <c r="E143" s="36" t="s">
        <v>523</v>
      </c>
      <c r="F143" s="36" t="s">
        <v>521</v>
      </c>
      <c r="G143" s="100"/>
      <c r="H143" s="101"/>
      <c r="I143" s="57">
        <v>45000</v>
      </c>
      <c r="J143" s="40" t="s">
        <v>32</v>
      </c>
      <c r="K143" s="57"/>
      <c r="L143" s="57"/>
      <c r="M143" s="58" t="s">
        <v>590</v>
      </c>
      <c r="N143" s="37" t="s">
        <v>342</v>
      </c>
      <c r="O143" s="37" t="s">
        <v>342</v>
      </c>
      <c r="P143" s="37" t="s">
        <v>36</v>
      </c>
      <c r="Q143" s="37"/>
      <c r="R143" s="51"/>
      <c r="S143" s="51"/>
    </row>
    <row r="144" spans="1:19" s="25" customFormat="1" ht="96.75" customHeight="1" x14ac:dyDescent="0.2">
      <c r="A144" s="164" t="s">
        <v>539</v>
      </c>
      <c r="B144" s="62" t="s">
        <v>1572</v>
      </c>
      <c r="C144" s="40"/>
      <c r="D144" s="36" t="s">
        <v>592</v>
      </c>
      <c r="E144" s="36" t="s">
        <v>523</v>
      </c>
      <c r="F144" s="36" t="s">
        <v>521</v>
      </c>
      <c r="G144" s="100"/>
      <c r="H144" s="101"/>
      <c r="I144" s="57">
        <v>80000</v>
      </c>
      <c r="J144" s="40" t="s">
        <v>94</v>
      </c>
      <c r="K144" s="57"/>
      <c r="L144" s="57"/>
      <c r="M144" s="58" t="s">
        <v>593</v>
      </c>
      <c r="N144" s="37" t="s">
        <v>48</v>
      </c>
      <c r="O144" s="37" t="s">
        <v>48</v>
      </c>
      <c r="P144" s="37" t="s">
        <v>36</v>
      </c>
      <c r="Q144" s="37"/>
      <c r="R144" s="51"/>
      <c r="S144" s="51"/>
    </row>
    <row r="145" spans="1:19" s="25" customFormat="1" ht="96.75" customHeight="1" x14ac:dyDescent="0.2">
      <c r="A145" s="164" t="s">
        <v>542</v>
      </c>
      <c r="B145" s="62" t="s">
        <v>1573</v>
      </c>
      <c r="C145" s="40"/>
      <c r="D145" s="36" t="s">
        <v>595</v>
      </c>
      <c r="E145" s="36" t="s">
        <v>523</v>
      </c>
      <c r="F145" s="36" t="s">
        <v>521</v>
      </c>
      <c r="G145" s="100"/>
      <c r="H145" s="101"/>
      <c r="I145" s="57">
        <v>20000</v>
      </c>
      <c r="J145" s="40" t="s">
        <v>94</v>
      </c>
      <c r="K145" s="57"/>
      <c r="L145" s="57"/>
      <c r="M145" s="58" t="s">
        <v>596</v>
      </c>
      <c r="N145" s="37" t="s">
        <v>48</v>
      </c>
      <c r="O145" s="37" t="s">
        <v>48</v>
      </c>
      <c r="P145" s="37" t="s">
        <v>36</v>
      </c>
      <c r="Q145" s="37"/>
      <c r="R145" s="51"/>
      <c r="S145" s="51"/>
    </row>
    <row r="146" spans="1:19" s="25" customFormat="1" ht="96.75" customHeight="1" x14ac:dyDescent="0.2">
      <c r="A146" s="164" t="s">
        <v>545</v>
      </c>
      <c r="B146" s="62" t="s">
        <v>1575</v>
      </c>
      <c r="C146" s="40"/>
      <c r="D146" s="36" t="s">
        <v>1574</v>
      </c>
      <c r="E146" s="36" t="s">
        <v>523</v>
      </c>
      <c r="F146" s="36" t="s">
        <v>521</v>
      </c>
      <c r="G146" s="100"/>
      <c r="H146" s="101"/>
      <c r="I146" s="57">
        <v>30000</v>
      </c>
      <c r="J146" s="40" t="s">
        <v>94</v>
      </c>
      <c r="K146" s="57"/>
      <c r="L146" s="57"/>
      <c r="M146" s="58" t="s">
        <v>1576</v>
      </c>
      <c r="N146" s="37" t="s">
        <v>113</v>
      </c>
      <c r="O146" s="37" t="s">
        <v>113</v>
      </c>
      <c r="P146" s="37" t="s">
        <v>36</v>
      </c>
      <c r="Q146" s="37"/>
      <c r="R146" s="51"/>
      <c r="S146" s="51"/>
    </row>
    <row r="147" spans="1:19" s="25" customFormat="1" ht="96.75" customHeight="1" x14ac:dyDescent="0.2">
      <c r="A147" s="164" t="s">
        <v>547</v>
      </c>
      <c r="B147" s="62" t="s">
        <v>1578</v>
      </c>
      <c r="C147" s="40"/>
      <c r="D147" s="36" t="s">
        <v>1577</v>
      </c>
      <c r="E147" s="36" t="s">
        <v>523</v>
      </c>
      <c r="F147" s="36" t="s">
        <v>521</v>
      </c>
      <c r="G147" s="100"/>
      <c r="H147" s="101"/>
      <c r="I147" s="57">
        <v>50000</v>
      </c>
      <c r="J147" s="40" t="s">
        <v>94</v>
      </c>
      <c r="K147" s="57"/>
      <c r="L147" s="57"/>
      <c r="M147" s="58" t="s">
        <v>1579</v>
      </c>
      <c r="N147" s="37" t="s">
        <v>113</v>
      </c>
      <c r="O147" s="37" t="s">
        <v>113</v>
      </c>
      <c r="P147" s="37" t="s">
        <v>36</v>
      </c>
      <c r="Q147" s="37"/>
      <c r="R147" s="51"/>
      <c r="S147" s="51"/>
    </row>
    <row r="148" spans="1:19" s="25" customFormat="1" ht="96.75" customHeight="1" x14ac:dyDescent="0.2">
      <c r="A148" s="164" t="s">
        <v>550</v>
      </c>
      <c r="B148" s="62" t="s">
        <v>1580</v>
      </c>
      <c r="C148" s="40" t="s">
        <v>120</v>
      </c>
      <c r="D148" s="36" t="s">
        <v>1582</v>
      </c>
      <c r="E148" s="36" t="s">
        <v>523</v>
      </c>
      <c r="F148" s="36" t="s">
        <v>521</v>
      </c>
      <c r="G148" s="100"/>
      <c r="H148" s="101"/>
      <c r="I148" s="57">
        <v>20000</v>
      </c>
      <c r="J148" s="40" t="s">
        <v>94</v>
      </c>
      <c r="K148" s="57"/>
      <c r="L148" s="57"/>
      <c r="M148" s="58" t="s">
        <v>1581</v>
      </c>
      <c r="N148" s="37" t="s">
        <v>124</v>
      </c>
      <c r="O148" s="37" t="s">
        <v>48</v>
      </c>
      <c r="P148" s="37" t="s">
        <v>36</v>
      </c>
      <c r="Q148" s="37"/>
      <c r="R148" s="40" t="s">
        <v>1583</v>
      </c>
      <c r="S148" s="51"/>
    </row>
    <row r="149" spans="1:19" s="25" customFormat="1" ht="35.450000000000003" customHeight="1" x14ac:dyDescent="0.25">
      <c r="A149" s="165" t="s">
        <v>553</v>
      </c>
      <c r="B149" s="103" t="s">
        <v>598</v>
      </c>
      <c r="C149" s="104"/>
      <c r="D149" s="105" t="s">
        <v>599</v>
      </c>
      <c r="E149" s="105"/>
      <c r="F149" s="105"/>
      <c r="G149" s="106"/>
      <c r="H149" s="107"/>
      <c r="I149" s="108">
        <f>I150+I151+I152+I153</f>
        <v>541200</v>
      </c>
      <c r="J149" s="104"/>
      <c r="K149" s="108"/>
      <c r="L149" s="108"/>
      <c r="M149" s="109"/>
      <c r="N149" s="110"/>
      <c r="O149" s="110"/>
      <c r="P149" s="110"/>
      <c r="Q149" s="110"/>
      <c r="R149" s="110"/>
      <c r="S149" s="110"/>
    </row>
    <row r="150" spans="1:19" s="25" customFormat="1" ht="96.75" customHeight="1" x14ac:dyDescent="0.2">
      <c r="A150" s="164" t="s">
        <v>555</v>
      </c>
      <c r="B150" s="62" t="s">
        <v>1584</v>
      </c>
      <c r="C150" s="40"/>
      <c r="D150" s="36" t="s">
        <v>602</v>
      </c>
      <c r="E150" s="36" t="s">
        <v>239</v>
      </c>
      <c r="F150" s="36" t="s">
        <v>521</v>
      </c>
      <c r="G150" s="100"/>
      <c r="H150" s="101"/>
      <c r="I150" s="57">
        <v>12760</v>
      </c>
      <c r="J150" s="40" t="s">
        <v>32</v>
      </c>
      <c r="K150" s="57"/>
      <c r="L150" s="57"/>
      <c r="M150" s="58" t="s">
        <v>603</v>
      </c>
      <c r="N150" s="37" t="s">
        <v>35</v>
      </c>
      <c r="O150" s="37" t="s">
        <v>35</v>
      </c>
      <c r="P150" s="37" t="s">
        <v>36</v>
      </c>
      <c r="Q150" s="37"/>
      <c r="R150" s="40" t="s">
        <v>43</v>
      </c>
      <c r="S150" s="51"/>
    </row>
    <row r="151" spans="1:19" s="25" customFormat="1" ht="96.75" customHeight="1" x14ac:dyDescent="0.2">
      <c r="A151" s="164" t="s">
        <v>556</v>
      </c>
      <c r="B151" s="62" t="s">
        <v>1585</v>
      </c>
      <c r="C151" s="40" t="s">
        <v>120</v>
      </c>
      <c r="D151" s="36" t="s">
        <v>605</v>
      </c>
      <c r="E151" s="36" t="s">
        <v>239</v>
      </c>
      <c r="F151" s="36" t="s">
        <v>521</v>
      </c>
      <c r="G151" s="100"/>
      <c r="H151" s="101"/>
      <c r="I151" s="57">
        <v>154440</v>
      </c>
      <c r="J151" s="40" t="s">
        <v>94</v>
      </c>
      <c r="K151" s="57">
        <v>2310</v>
      </c>
      <c r="L151" s="57"/>
      <c r="M151" s="58" t="s">
        <v>1587</v>
      </c>
      <c r="N151" s="37" t="s">
        <v>124</v>
      </c>
      <c r="O151" s="37" t="s">
        <v>48</v>
      </c>
      <c r="P151" s="37" t="s">
        <v>36</v>
      </c>
      <c r="Q151" s="37"/>
      <c r="R151" s="40" t="s">
        <v>108</v>
      </c>
      <c r="S151" s="51"/>
    </row>
    <row r="152" spans="1:19" s="25" customFormat="1" ht="96.75" customHeight="1" x14ac:dyDescent="0.2">
      <c r="A152" s="164" t="s">
        <v>559</v>
      </c>
      <c r="B152" s="62" t="s">
        <v>1586</v>
      </c>
      <c r="C152" s="40" t="s">
        <v>120</v>
      </c>
      <c r="D152" s="36" t="s">
        <v>607</v>
      </c>
      <c r="E152" s="36" t="s">
        <v>239</v>
      </c>
      <c r="F152" s="36" t="s">
        <v>521</v>
      </c>
      <c r="G152" s="100"/>
      <c r="H152" s="101"/>
      <c r="I152" s="57">
        <v>26400</v>
      </c>
      <c r="J152" s="40" t="s">
        <v>94</v>
      </c>
      <c r="K152" s="57">
        <v>3960</v>
      </c>
      <c r="L152" s="57"/>
      <c r="M152" s="58" t="s">
        <v>608</v>
      </c>
      <c r="N152" s="37" t="s">
        <v>124</v>
      </c>
      <c r="O152" s="37" t="s">
        <v>48</v>
      </c>
      <c r="P152" s="37" t="s">
        <v>36</v>
      </c>
      <c r="Q152" s="37"/>
      <c r="R152" s="40" t="s">
        <v>108</v>
      </c>
      <c r="S152" s="51"/>
    </row>
    <row r="153" spans="1:19" s="25" customFormat="1" ht="96.75" customHeight="1" x14ac:dyDescent="0.2">
      <c r="A153" s="164" t="s">
        <v>562</v>
      </c>
      <c r="B153" s="62" t="s">
        <v>1588</v>
      </c>
      <c r="C153" s="40"/>
      <c r="D153" s="36" t="s">
        <v>1589</v>
      </c>
      <c r="E153" s="36" t="s">
        <v>239</v>
      </c>
      <c r="F153" s="36" t="s">
        <v>521</v>
      </c>
      <c r="G153" s="100"/>
      <c r="H153" s="101"/>
      <c r="I153" s="57">
        <v>347600</v>
      </c>
      <c r="J153" s="40" t="s">
        <v>94</v>
      </c>
      <c r="K153" s="57"/>
      <c r="L153" s="57"/>
      <c r="M153" s="58" t="s">
        <v>1590</v>
      </c>
      <c r="N153" s="37" t="s">
        <v>113</v>
      </c>
      <c r="O153" s="37" t="s">
        <v>113</v>
      </c>
      <c r="P153" s="37" t="s">
        <v>36</v>
      </c>
      <c r="Q153" s="37"/>
      <c r="R153" s="40"/>
      <c r="S153" s="51"/>
    </row>
    <row r="154" spans="1:19" s="25" customFormat="1" ht="35.450000000000003" customHeight="1" x14ac:dyDescent="0.25">
      <c r="A154" s="165" t="s">
        <v>564</v>
      </c>
      <c r="B154" s="103" t="s">
        <v>610</v>
      </c>
      <c r="C154" s="104"/>
      <c r="D154" s="105" t="s">
        <v>611</v>
      </c>
      <c r="E154" s="105"/>
      <c r="F154" s="105"/>
      <c r="G154" s="106"/>
      <c r="H154" s="107"/>
      <c r="I154" s="108">
        <f>I155+I156+I157</f>
        <v>155000</v>
      </c>
      <c r="J154" s="104"/>
      <c r="K154" s="108"/>
      <c r="L154" s="108"/>
      <c r="M154" s="109"/>
      <c r="N154" s="110"/>
      <c r="O154" s="110"/>
      <c r="P154" s="110"/>
      <c r="Q154" s="110"/>
      <c r="R154" s="110"/>
      <c r="S154" s="110"/>
    </row>
    <row r="155" spans="1:19" s="25" customFormat="1" ht="96.75" customHeight="1" x14ac:dyDescent="0.2">
      <c r="A155" s="164" t="s">
        <v>567</v>
      </c>
      <c r="B155" s="62" t="s">
        <v>1591</v>
      </c>
      <c r="C155" s="40" t="s">
        <v>120</v>
      </c>
      <c r="D155" s="36" t="s">
        <v>613</v>
      </c>
      <c r="E155" s="36" t="s">
        <v>501</v>
      </c>
      <c r="F155" s="36" t="s">
        <v>521</v>
      </c>
      <c r="G155" s="100"/>
      <c r="H155" s="101"/>
      <c r="I155" s="57">
        <v>45000</v>
      </c>
      <c r="J155" s="40" t="s">
        <v>94</v>
      </c>
      <c r="K155" s="57">
        <v>6750</v>
      </c>
      <c r="L155" s="57"/>
      <c r="M155" s="58" t="s">
        <v>614</v>
      </c>
      <c r="N155" s="37" t="s">
        <v>124</v>
      </c>
      <c r="O155" s="37" t="s">
        <v>48</v>
      </c>
      <c r="P155" s="37" t="s">
        <v>36</v>
      </c>
      <c r="Q155" s="37"/>
      <c r="R155" s="40" t="s">
        <v>108</v>
      </c>
      <c r="S155" s="51"/>
    </row>
    <row r="156" spans="1:19" s="25" customFormat="1" ht="96.75" customHeight="1" x14ac:dyDescent="0.2">
      <c r="A156" s="164" t="s">
        <v>569</v>
      </c>
      <c r="B156" s="62" t="s">
        <v>1592</v>
      </c>
      <c r="C156" s="40"/>
      <c r="D156" s="36" t="s">
        <v>616</v>
      </c>
      <c r="E156" s="36" t="s">
        <v>501</v>
      </c>
      <c r="F156" s="36" t="s">
        <v>521</v>
      </c>
      <c r="G156" s="100"/>
      <c r="H156" s="101"/>
      <c r="I156" s="57">
        <v>25000</v>
      </c>
      <c r="J156" s="40" t="s">
        <v>94</v>
      </c>
      <c r="K156" s="57"/>
      <c r="L156" s="57"/>
      <c r="M156" s="58" t="s">
        <v>617</v>
      </c>
      <c r="N156" s="37" t="s">
        <v>48</v>
      </c>
      <c r="O156" s="37" t="s">
        <v>48</v>
      </c>
      <c r="P156" s="37" t="s">
        <v>36</v>
      </c>
      <c r="Q156" s="37"/>
      <c r="R156" s="51"/>
      <c r="S156" s="51"/>
    </row>
    <row r="157" spans="1:19" s="25" customFormat="1" ht="96.75" customHeight="1" x14ac:dyDescent="0.2">
      <c r="A157" s="164" t="s">
        <v>572</v>
      </c>
      <c r="B157" s="62" t="s">
        <v>1593</v>
      </c>
      <c r="C157" s="40"/>
      <c r="D157" s="36" t="s">
        <v>620</v>
      </c>
      <c r="E157" s="36" t="s">
        <v>501</v>
      </c>
      <c r="F157" s="36" t="s">
        <v>521</v>
      </c>
      <c r="G157" s="100"/>
      <c r="H157" s="101"/>
      <c r="I157" s="57">
        <v>85000</v>
      </c>
      <c r="J157" s="40" t="s">
        <v>94</v>
      </c>
      <c r="K157" s="57"/>
      <c r="L157" s="57"/>
      <c r="M157" s="58" t="s">
        <v>621</v>
      </c>
      <c r="N157" s="37" t="s">
        <v>113</v>
      </c>
      <c r="O157" s="37" t="s">
        <v>113</v>
      </c>
      <c r="P157" s="37" t="s">
        <v>36</v>
      </c>
      <c r="Q157" s="37"/>
      <c r="R157" s="51"/>
      <c r="S157" s="51"/>
    </row>
    <row r="158" spans="1:19" s="25" customFormat="1" ht="35.450000000000003" customHeight="1" x14ac:dyDescent="0.25">
      <c r="A158" s="165" t="s">
        <v>576</v>
      </c>
      <c r="B158" s="103" t="s">
        <v>623</v>
      </c>
      <c r="C158" s="104"/>
      <c r="D158" s="105" t="s">
        <v>624</v>
      </c>
      <c r="E158" s="105"/>
      <c r="F158" s="105"/>
      <c r="G158" s="106"/>
      <c r="H158" s="107"/>
      <c r="I158" s="108">
        <f>I159+I160+I161+I162</f>
        <v>391458</v>
      </c>
      <c r="J158" s="104"/>
      <c r="K158" s="108"/>
      <c r="L158" s="108"/>
      <c r="M158" s="109"/>
      <c r="N158" s="110"/>
      <c r="O158" s="110"/>
      <c r="P158" s="110"/>
      <c r="Q158" s="110"/>
      <c r="R158" s="110"/>
      <c r="S158" s="110"/>
    </row>
    <row r="159" spans="1:19" s="25" customFormat="1" ht="62.45" customHeight="1" x14ac:dyDescent="0.2">
      <c r="A159" s="164" t="s">
        <v>579</v>
      </c>
      <c r="B159" s="62" t="s">
        <v>1594</v>
      </c>
      <c r="C159" s="40"/>
      <c r="D159" s="81" t="s">
        <v>626</v>
      </c>
      <c r="E159" s="36" t="s">
        <v>627</v>
      </c>
      <c r="F159" s="36" t="s">
        <v>521</v>
      </c>
      <c r="G159" s="100"/>
      <c r="H159" s="101"/>
      <c r="I159" s="57">
        <v>85000</v>
      </c>
      <c r="J159" s="40" t="s">
        <v>94</v>
      </c>
      <c r="K159" s="57"/>
      <c r="L159" s="57"/>
      <c r="M159" s="58" t="s">
        <v>628</v>
      </c>
      <c r="N159" s="37" t="s">
        <v>48</v>
      </c>
      <c r="O159" s="37" t="s">
        <v>48</v>
      </c>
      <c r="P159" s="37" t="s">
        <v>36</v>
      </c>
      <c r="Q159" s="37"/>
      <c r="R159" s="51"/>
      <c r="S159" s="51"/>
    </row>
    <row r="160" spans="1:19" s="25" customFormat="1" ht="96.75" customHeight="1" x14ac:dyDescent="0.2">
      <c r="A160" s="164" t="s">
        <v>582</v>
      </c>
      <c r="B160" s="62" t="s">
        <v>1595</v>
      </c>
      <c r="C160" s="40"/>
      <c r="D160" s="36" t="s">
        <v>630</v>
      </c>
      <c r="E160" s="36" t="s">
        <v>627</v>
      </c>
      <c r="F160" s="36" t="s">
        <v>521</v>
      </c>
      <c r="G160" s="100"/>
      <c r="H160" s="101"/>
      <c r="I160" s="57">
        <v>116458</v>
      </c>
      <c r="J160" s="40" t="s">
        <v>32</v>
      </c>
      <c r="K160" s="57"/>
      <c r="L160" s="57"/>
      <c r="M160" s="58" t="s">
        <v>631</v>
      </c>
      <c r="N160" s="37" t="s">
        <v>35</v>
      </c>
      <c r="O160" s="37" t="s">
        <v>35</v>
      </c>
      <c r="P160" s="37" t="s">
        <v>36</v>
      </c>
      <c r="Q160" s="37"/>
      <c r="R160" s="40" t="s">
        <v>43</v>
      </c>
      <c r="S160" s="51"/>
    </row>
    <row r="161" spans="1:19" s="25" customFormat="1" ht="96.75" customHeight="1" x14ac:dyDescent="0.2">
      <c r="A161" s="164" t="s">
        <v>585</v>
      </c>
      <c r="B161" s="62" t="s">
        <v>1596</v>
      </c>
      <c r="C161" s="40"/>
      <c r="D161" s="36" t="s">
        <v>633</v>
      </c>
      <c r="E161" s="36" t="s">
        <v>627</v>
      </c>
      <c r="F161" s="36" t="s">
        <v>521</v>
      </c>
      <c r="G161" s="100"/>
      <c r="H161" s="101"/>
      <c r="I161" s="57">
        <v>150000</v>
      </c>
      <c r="J161" s="40" t="s">
        <v>94</v>
      </c>
      <c r="K161" s="57"/>
      <c r="L161" s="57"/>
      <c r="M161" s="58" t="s">
        <v>634</v>
      </c>
      <c r="N161" s="37" t="s">
        <v>48</v>
      </c>
      <c r="O161" s="37" t="s">
        <v>48</v>
      </c>
      <c r="P161" s="37" t="s">
        <v>36</v>
      </c>
      <c r="Q161" s="37"/>
      <c r="R161" s="51"/>
      <c r="S161" s="51"/>
    </row>
    <row r="162" spans="1:19" s="25" customFormat="1" ht="96.75" customHeight="1" x14ac:dyDescent="0.2">
      <c r="A162" s="164" t="s">
        <v>588</v>
      </c>
      <c r="B162" s="62" t="s">
        <v>1597</v>
      </c>
      <c r="C162" s="40" t="s">
        <v>120</v>
      </c>
      <c r="D162" s="36" t="s">
        <v>1598</v>
      </c>
      <c r="E162" s="36" t="s">
        <v>627</v>
      </c>
      <c r="F162" s="36" t="s">
        <v>521</v>
      </c>
      <c r="G162" s="100"/>
      <c r="H162" s="101"/>
      <c r="I162" s="57">
        <v>40000</v>
      </c>
      <c r="J162" s="40" t="s">
        <v>94</v>
      </c>
      <c r="K162" s="57">
        <v>6000</v>
      </c>
      <c r="L162" s="57"/>
      <c r="M162" s="58" t="s">
        <v>1599</v>
      </c>
      <c r="N162" s="37" t="s">
        <v>124</v>
      </c>
      <c r="O162" s="37" t="s">
        <v>48</v>
      </c>
      <c r="P162" s="37" t="s">
        <v>36</v>
      </c>
      <c r="Q162" s="37"/>
      <c r="R162" s="40" t="s">
        <v>1583</v>
      </c>
      <c r="S162" s="51"/>
    </row>
    <row r="163" spans="1:19" s="25" customFormat="1" ht="35.450000000000003" customHeight="1" x14ac:dyDescent="0.25">
      <c r="A163" s="165" t="s">
        <v>591</v>
      </c>
      <c r="B163" s="103" t="s">
        <v>636</v>
      </c>
      <c r="C163" s="104"/>
      <c r="D163" s="105" t="s">
        <v>637</v>
      </c>
      <c r="E163" s="105"/>
      <c r="F163" s="105"/>
      <c r="G163" s="106"/>
      <c r="H163" s="107"/>
      <c r="I163" s="108">
        <f>I164+I165+I166+I167+I168+I169+I170+I171+I172+I173</f>
        <v>1905000</v>
      </c>
      <c r="J163" s="104"/>
      <c r="K163" s="108"/>
      <c r="L163" s="108"/>
      <c r="M163" s="109"/>
      <c r="N163" s="110"/>
      <c r="O163" s="110"/>
      <c r="P163" s="110"/>
      <c r="Q163" s="110"/>
      <c r="R163" s="110"/>
      <c r="S163" s="110"/>
    </row>
    <row r="164" spans="1:19" s="25" customFormat="1" ht="96.75" customHeight="1" x14ac:dyDescent="0.2">
      <c r="A164" s="164" t="s">
        <v>594</v>
      </c>
      <c r="B164" s="62" t="s">
        <v>1600</v>
      </c>
      <c r="C164" s="40" t="s">
        <v>120</v>
      </c>
      <c r="D164" s="36" t="s">
        <v>639</v>
      </c>
      <c r="E164" s="36" t="s">
        <v>67</v>
      </c>
      <c r="F164" s="36" t="s">
        <v>521</v>
      </c>
      <c r="G164" s="100"/>
      <c r="H164" s="101"/>
      <c r="I164" s="57">
        <f>370000+15000</f>
        <v>385000</v>
      </c>
      <c r="J164" s="40" t="s">
        <v>94</v>
      </c>
      <c r="K164" s="57">
        <f>2250+55500</f>
        <v>57750</v>
      </c>
      <c r="L164" s="57"/>
      <c r="M164" s="58" t="s">
        <v>640</v>
      </c>
      <c r="N164" s="37" t="s">
        <v>124</v>
      </c>
      <c r="O164" s="37" t="s">
        <v>48</v>
      </c>
      <c r="P164" s="37" t="s">
        <v>36</v>
      </c>
      <c r="Q164" s="37"/>
      <c r="R164" s="40" t="s">
        <v>1583</v>
      </c>
      <c r="S164" s="51"/>
    </row>
    <row r="165" spans="1:19" s="25" customFormat="1" ht="96.75" customHeight="1" x14ac:dyDescent="0.2">
      <c r="A165" s="164" t="s">
        <v>597</v>
      </c>
      <c r="B165" s="62" t="s">
        <v>1601</v>
      </c>
      <c r="C165" s="40"/>
      <c r="D165" s="36" t="s">
        <v>642</v>
      </c>
      <c r="E165" s="36" t="s">
        <v>67</v>
      </c>
      <c r="F165" s="36" t="s">
        <v>521</v>
      </c>
      <c r="G165" s="100"/>
      <c r="H165" s="101"/>
      <c r="I165" s="57">
        <v>50000</v>
      </c>
      <c r="J165" s="40" t="s">
        <v>32</v>
      </c>
      <c r="K165" s="57"/>
      <c r="L165" s="57"/>
      <c r="M165" s="58" t="s">
        <v>643</v>
      </c>
      <c r="N165" s="37" t="s">
        <v>113</v>
      </c>
      <c r="O165" s="37" t="s">
        <v>113</v>
      </c>
      <c r="P165" s="37" t="s">
        <v>36</v>
      </c>
      <c r="Q165" s="37"/>
      <c r="R165" s="51"/>
      <c r="S165" s="51"/>
    </row>
    <row r="166" spans="1:19" s="25" customFormat="1" ht="96.75" customHeight="1" x14ac:dyDescent="0.2">
      <c r="A166" s="164" t="s">
        <v>600</v>
      </c>
      <c r="B166" s="62" t="s">
        <v>1602</v>
      </c>
      <c r="C166" s="40" t="s">
        <v>120</v>
      </c>
      <c r="D166" s="36" t="s">
        <v>645</v>
      </c>
      <c r="E166" s="36" t="s">
        <v>67</v>
      </c>
      <c r="F166" s="36" t="s">
        <v>521</v>
      </c>
      <c r="G166" s="100"/>
      <c r="H166" s="101"/>
      <c r="I166" s="57">
        <v>100000</v>
      </c>
      <c r="J166" s="40" t="s">
        <v>94</v>
      </c>
      <c r="K166" s="57">
        <v>15000</v>
      </c>
      <c r="L166" s="57"/>
      <c r="M166" s="58" t="s">
        <v>646</v>
      </c>
      <c r="N166" s="37" t="s">
        <v>124</v>
      </c>
      <c r="O166" s="37" t="s">
        <v>48</v>
      </c>
      <c r="P166" s="37" t="s">
        <v>36</v>
      </c>
      <c r="Q166" s="37"/>
      <c r="R166" s="40" t="s">
        <v>1583</v>
      </c>
      <c r="S166" s="51"/>
    </row>
    <row r="167" spans="1:19" s="25" customFormat="1" ht="96.75" customHeight="1" x14ac:dyDescent="0.2">
      <c r="A167" s="164" t="s">
        <v>604</v>
      </c>
      <c r="B167" s="62" t="s">
        <v>1603</v>
      </c>
      <c r="C167" s="40"/>
      <c r="D167" s="36" t="s">
        <v>648</v>
      </c>
      <c r="E167" s="36" t="s">
        <v>67</v>
      </c>
      <c r="F167" s="36" t="s">
        <v>521</v>
      </c>
      <c r="G167" s="100"/>
      <c r="H167" s="101"/>
      <c r="I167" s="57">
        <v>300000</v>
      </c>
      <c r="J167" s="40" t="s">
        <v>94</v>
      </c>
      <c r="K167" s="57"/>
      <c r="L167" s="57"/>
      <c r="M167" s="58" t="s">
        <v>649</v>
      </c>
      <c r="N167" s="37" t="s">
        <v>113</v>
      </c>
      <c r="O167" s="37" t="s">
        <v>113</v>
      </c>
      <c r="P167" s="37" t="s">
        <v>36</v>
      </c>
      <c r="Q167" s="37"/>
      <c r="R167" s="51"/>
      <c r="S167" s="51"/>
    </row>
    <row r="168" spans="1:19" s="25" customFormat="1" ht="96.75" customHeight="1" x14ac:dyDescent="0.2">
      <c r="A168" s="164" t="s">
        <v>606</v>
      </c>
      <c r="B168" s="62" t="s">
        <v>1604</v>
      </c>
      <c r="C168" s="40"/>
      <c r="D168" s="36" t="s">
        <v>651</v>
      </c>
      <c r="E168" s="36" t="s">
        <v>67</v>
      </c>
      <c r="F168" s="36" t="s">
        <v>521</v>
      </c>
      <c r="G168" s="100"/>
      <c r="H168" s="101"/>
      <c r="I168" s="57">
        <f>800000+20000</f>
        <v>820000</v>
      </c>
      <c r="J168" s="40" t="s">
        <v>94</v>
      </c>
      <c r="K168" s="57">
        <f>3000+120000</f>
        <v>123000</v>
      </c>
      <c r="L168" s="57"/>
      <c r="M168" s="58" t="s">
        <v>1609</v>
      </c>
      <c r="N168" s="37" t="s">
        <v>124</v>
      </c>
      <c r="O168" s="37" t="s">
        <v>48</v>
      </c>
      <c r="P168" s="37" t="s">
        <v>36</v>
      </c>
      <c r="Q168" s="37"/>
      <c r="R168" s="40" t="s">
        <v>108</v>
      </c>
      <c r="S168" s="51"/>
    </row>
    <row r="169" spans="1:19" s="25" customFormat="1" ht="96.75" customHeight="1" x14ac:dyDescent="0.2">
      <c r="A169" s="164" t="s">
        <v>609</v>
      </c>
      <c r="B169" s="62" t="s">
        <v>1605</v>
      </c>
      <c r="C169" s="40"/>
      <c r="D169" s="36" t="s">
        <v>653</v>
      </c>
      <c r="E169" s="36" t="s">
        <v>67</v>
      </c>
      <c r="F169" s="36" t="s">
        <v>521</v>
      </c>
      <c r="G169" s="100"/>
      <c r="H169" s="101"/>
      <c r="I169" s="57">
        <v>30000</v>
      </c>
      <c r="J169" s="40" t="s">
        <v>94</v>
      </c>
      <c r="K169" s="57"/>
      <c r="L169" s="57"/>
      <c r="M169" s="58" t="s">
        <v>654</v>
      </c>
      <c r="N169" s="37" t="s">
        <v>113</v>
      </c>
      <c r="O169" s="37" t="s">
        <v>113</v>
      </c>
      <c r="P169" s="37" t="s">
        <v>36</v>
      </c>
      <c r="Q169" s="37"/>
      <c r="R169" s="51"/>
      <c r="S169" s="51"/>
    </row>
    <row r="170" spans="1:19" s="25" customFormat="1" ht="96.75" customHeight="1" x14ac:dyDescent="0.2">
      <c r="A170" s="164" t="s">
        <v>612</v>
      </c>
      <c r="B170" s="62" t="s">
        <v>1606</v>
      </c>
      <c r="C170" s="40"/>
      <c r="D170" s="36" t="s">
        <v>656</v>
      </c>
      <c r="E170" s="36" t="s">
        <v>67</v>
      </c>
      <c r="F170" s="36" t="s">
        <v>521</v>
      </c>
      <c r="G170" s="100"/>
      <c r="H170" s="101"/>
      <c r="I170" s="57">
        <v>50000</v>
      </c>
      <c r="J170" s="40" t="s">
        <v>94</v>
      </c>
      <c r="K170" s="57"/>
      <c r="L170" s="57"/>
      <c r="M170" s="58" t="s">
        <v>657</v>
      </c>
      <c r="N170" s="37" t="s">
        <v>113</v>
      </c>
      <c r="O170" s="37" t="s">
        <v>113</v>
      </c>
      <c r="P170" s="37" t="s">
        <v>36</v>
      </c>
      <c r="Q170" s="37"/>
      <c r="R170" s="51"/>
      <c r="S170" s="51"/>
    </row>
    <row r="171" spans="1:19" s="25" customFormat="1" ht="96.75" customHeight="1" x14ac:dyDescent="0.2">
      <c r="A171" s="164" t="s">
        <v>615</v>
      </c>
      <c r="B171" s="62" t="s">
        <v>1607</v>
      </c>
      <c r="C171" s="40"/>
      <c r="D171" s="36" t="s">
        <v>659</v>
      </c>
      <c r="E171" s="36" t="s">
        <v>67</v>
      </c>
      <c r="F171" s="36" t="s">
        <v>521</v>
      </c>
      <c r="G171" s="100"/>
      <c r="H171" s="101"/>
      <c r="I171" s="57">
        <v>50000</v>
      </c>
      <c r="J171" s="40" t="s">
        <v>94</v>
      </c>
      <c r="K171" s="57"/>
      <c r="L171" s="57"/>
      <c r="M171" s="58" t="s">
        <v>660</v>
      </c>
      <c r="N171" s="37" t="s">
        <v>113</v>
      </c>
      <c r="O171" s="37" t="s">
        <v>113</v>
      </c>
      <c r="P171" s="37" t="s">
        <v>36</v>
      </c>
      <c r="Q171" s="37"/>
      <c r="R171" s="51"/>
      <c r="S171" s="51"/>
    </row>
    <row r="172" spans="1:19" s="25" customFormat="1" ht="96.75" customHeight="1" x14ac:dyDescent="0.2">
      <c r="A172" s="164" t="s">
        <v>618</v>
      </c>
      <c r="B172" s="62" t="s">
        <v>1608</v>
      </c>
      <c r="C172" s="40"/>
      <c r="D172" s="36" t="s">
        <v>662</v>
      </c>
      <c r="E172" s="36" t="s">
        <v>67</v>
      </c>
      <c r="F172" s="36" t="s">
        <v>521</v>
      </c>
      <c r="G172" s="100"/>
      <c r="H172" s="101"/>
      <c r="I172" s="57">
        <v>60000</v>
      </c>
      <c r="J172" s="40" t="s">
        <v>94</v>
      </c>
      <c r="K172" s="57"/>
      <c r="L172" s="57"/>
      <c r="M172" s="58" t="s">
        <v>663</v>
      </c>
      <c r="N172" s="37" t="s">
        <v>48</v>
      </c>
      <c r="O172" s="37" t="s">
        <v>48</v>
      </c>
      <c r="P172" s="37" t="s">
        <v>36</v>
      </c>
      <c r="Q172" s="37"/>
      <c r="R172" s="51"/>
      <c r="S172" s="51"/>
    </row>
    <row r="173" spans="1:19" s="25" customFormat="1" ht="96.75" customHeight="1" x14ac:dyDescent="0.2">
      <c r="A173" s="164" t="s">
        <v>622</v>
      </c>
      <c r="B173" s="62" t="s">
        <v>1610</v>
      </c>
      <c r="C173" s="40" t="s">
        <v>120</v>
      </c>
      <c r="D173" s="36" t="s">
        <v>1611</v>
      </c>
      <c r="E173" s="36" t="s">
        <v>67</v>
      </c>
      <c r="F173" s="36" t="s">
        <v>521</v>
      </c>
      <c r="G173" s="100"/>
      <c r="H173" s="101"/>
      <c r="I173" s="57">
        <v>60000</v>
      </c>
      <c r="J173" s="40" t="s">
        <v>94</v>
      </c>
      <c r="K173" s="57">
        <v>9000</v>
      </c>
      <c r="L173" s="57"/>
      <c r="M173" s="58" t="s">
        <v>1612</v>
      </c>
      <c r="N173" s="37" t="s">
        <v>124</v>
      </c>
      <c r="O173" s="37" t="s">
        <v>48</v>
      </c>
      <c r="P173" s="37" t="s">
        <v>36</v>
      </c>
      <c r="Q173" s="37"/>
      <c r="R173" s="40" t="s">
        <v>1583</v>
      </c>
      <c r="S173" s="51"/>
    </row>
    <row r="174" spans="1:19" s="25" customFormat="1" ht="35.450000000000003" customHeight="1" x14ac:dyDescent="0.25">
      <c r="A174" s="165" t="s">
        <v>625</v>
      </c>
      <c r="B174" s="103" t="s">
        <v>665</v>
      </c>
      <c r="C174" s="104"/>
      <c r="D174" s="105" t="s">
        <v>666</v>
      </c>
      <c r="E174" s="105"/>
      <c r="F174" s="105"/>
      <c r="G174" s="106"/>
      <c r="H174" s="107"/>
      <c r="I174" s="108">
        <f>I175+I176+I177+I178+I179</f>
        <v>956000</v>
      </c>
      <c r="J174" s="104"/>
      <c r="K174" s="108"/>
      <c r="L174" s="108"/>
      <c r="M174" s="109"/>
      <c r="N174" s="110"/>
      <c r="O174" s="110"/>
      <c r="P174" s="110"/>
      <c r="Q174" s="110"/>
      <c r="R174" s="110"/>
      <c r="S174" s="110"/>
    </row>
    <row r="175" spans="1:19" s="25" customFormat="1" ht="96.75" customHeight="1" x14ac:dyDescent="0.2">
      <c r="A175" s="164" t="s">
        <v>629</v>
      </c>
      <c r="B175" s="62" t="s">
        <v>1613</v>
      </c>
      <c r="C175" s="40"/>
      <c r="D175" s="36" t="s">
        <v>668</v>
      </c>
      <c r="E175" s="36" t="s">
        <v>59</v>
      </c>
      <c r="F175" s="36" t="s">
        <v>521</v>
      </c>
      <c r="G175" s="100"/>
      <c r="H175" s="101"/>
      <c r="I175" s="57">
        <v>56000</v>
      </c>
      <c r="J175" s="40" t="s">
        <v>32</v>
      </c>
      <c r="K175" s="57"/>
      <c r="L175" s="57"/>
      <c r="M175" s="58" t="s">
        <v>669</v>
      </c>
      <c r="N175" s="37" t="s">
        <v>342</v>
      </c>
      <c r="O175" s="37" t="s">
        <v>342</v>
      </c>
      <c r="P175" s="37" t="s">
        <v>36</v>
      </c>
      <c r="Q175" s="37"/>
      <c r="R175" s="51"/>
      <c r="S175" s="51"/>
    </row>
    <row r="176" spans="1:19" s="25" customFormat="1" ht="96.75" customHeight="1" x14ac:dyDescent="0.2">
      <c r="A176" s="164" t="s">
        <v>632</v>
      </c>
      <c r="B176" s="62" t="s">
        <v>1614</v>
      </c>
      <c r="C176" s="40"/>
      <c r="D176" s="36" t="s">
        <v>671</v>
      </c>
      <c r="E176" s="36" t="s">
        <v>59</v>
      </c>
      <c r="F176" s="36" t="s">
        <v>521</v>
      </c>
      <c r="G176" s="100"/>
      <c r="H176" s="101"/>
      <c r="I176" s="57">
        <v>400000</v>
      </c>
      <c r="J176" s="40" t="s">
        <v>94</v>
      </c>
      <c r="K176" s="57"/>
      <c r="L176" s="57"/>
      <c r="M176" s="58" t="s">
        <v>672</v>
      </c>
      <c r="N176" s="37" t="s">
        <v>48</v>
      </c>
      <c r="O176" s="37" t="s">
        <v>48</v>
      </c>
      <c r="P176" s="37" t="s">
        <v>36</v>
      </c>
      <c r="Q176" s="37"/>
      <c r="R176" s="51"/>
      <c r="S176" s="51"/>
    </row>
    <row r="177" spans="1:21" s="25" customFormat="1" ht="96.75" customHeight="1" x14ac:dyDescent="0.2">
      <c r="A177" s="164" t="s">
        <v>635</v>
      </c>
      <c r="B177" s="62" t="s">
        <v>1615</v>
      </c>
      <c r="C177" s="40"/>
      <c r="D177" s="36" t="s">
        <v>674</v>
      </c>
      <c r="E177" s="36" t="s">
        <v>59</v>
      </c>
      <c r="F177" s="36" t="s">
        <v>521</v>
      </c>
      <c r="G177" s="100"/>
      <c r="H177" s="101"/>
      <c r="I177" s="57">
        <v>250000</v>
      </c>
      <c r="J177" s="40" t="s">
        <v>94</v>
      </c>
      <c r="K177" s="57"/>
      <c r="L177" s="57"/>
      <c r="M177" s="58" t="s">
        <v>675</v>
      </c>
      <c r="N177" s="37" t="s">
        <v>48</v>
      </c>
      <c r="O177" s="37" t="s">
        <v>48</v>
      </c>
      <c r="P177" s="37" t="s">
        <v>36</v>
      </c>
      <c r="Q177" s="37"/>
      <c r="R177" s="51"/>
      <c r="S177" s="51"/>
    </row>
    <row r="178" spans="1:21" s="25" customFormat="1" ht="96.75" customHeight="1" x14ac:dyDescent="0.2">
      <c r="A178" s="164" t="s">
        <v>638</v>
      </c>
      <c r="B178" s="62" t="s">
        <v>1616</v>
      </c>
      <c r="C178" s="40"/>
      <c r="D178" s="36" t="s">
        <v>677</v>
      </c>
      <c r="E178" s="36" t="s">
        <v>59</v>
      </c>
      <c r="F178" s="36" t="s">
        <v>521</v>
      </c>
      <c r="G178" s="100"/>
      <c r="H178" s="101"/>
      <c r="I178" s="57">
        <v>50000</v>
      </c>
      <c r="J178" s="40" t="s">
        <v>32</v>
      </c>
      <c r="K178" s="57"/>
      <c r="L178" s="57"/>
      <c r="M178" s="58" t="s">
        <v>678</v>
      </c>
      <c r="N178" s="37" t="s">
        <v>342</v>
      </c>
      <c r="O178" s="37" t="s">
        <v>342</v>
      </c>
      <c r="P178" s="37" t="s">
        <v>36</v>
      </c>
      <c r="Q178" s="37"/>
      <c r="R178" s="51"/>
      <c r="S178" s="51"/>
    </row>
    <row r="179" spans="1:21" s="25" customFormat="1" ht="96.75" customHeight="1" x14ac:dyDescent="0.2">
      <c r="A179" s="164" t="s">
        <v>641</v>
      </c>
      <c r="B179" s="62" t="s">
        <v>1617</v>
      </c>
      <c r="C179" s="40"/>
      <c r="D179" s="36" t="s">
        <v>1618</v>
      </c>
      <c r="E179" s="36" t="s">
        <v>59</v>
      </c>
      <c r="F179" s="36" t="s">
        <v>521</v>
      </c>
      <c r="G179" s="100"/>
      <c r="H179" s="101"/>
      <c r="I179" s="57">
        <v>200000</v>
      </c>
      <c r="J179" s="40" t="s">
        <v>94</v>
      </c>
      <c r="K179" s="57"/>
      <c r="L179" s="57"/>
      <c r="M179" s="58" t="s">
        <v>1619</v>
      </c>
      <c r="N179" s="37" t="s">
        <v>113</v>
      </c>
      <c r="O179" s="37" t="s">
        <v>113</v>
      </c>
      <c r="P179" s="37" t="s">
        <v>36</v>
      </c>
      <c r="Q179" s="37"/>
      <c r="R179" s="51"/>
      <c r="S179" s="51"/>
    </row>
    <row r="180" spans="1:21" s="25" customFormat="1" ht="35.450000000000003" customHeight="1" x14ac:dyDescent="0.25">
      <c r="A180" s="165" t="s">
        <v>644</v>
      </c>
      <c r="B180" s="103" t="s">
        <v>680</v>
      </c>
      <c r="C180" s="104"/>
      <c r="D180" s="105" t="s">
        <v>681</v>
      </c>
      <c r="E180" s="105"/>
      <c r="F180" s="105"/>
      <c r="G180" s="106"/>
      <c r="H180" s="107"/>
      <c r="I180" s="108">
        <f>I181+I182+I183+I184+I185+I186+I187</f>
        <v>785000</v>
      </c>
      <c r="J180" s="104"/>
      <c r="K180" s="108"/>
      <c r="L180" s="108"/>
      <c r="M180" s="109"/>
      <c r="N180" s="110"/>
      <c r="O180" s="110"/>
      <c r="P180" s="110"/>
      <c r="Q180" s="110"/>
      <c r="R180" s="110"/>
      <c r="S180" s="110"/>
    </row>
    <row r="181" spans="1:21" s="25" customFormat="1" ht="96.75" customHeight="1" x14ac:dyDescent="0.2">
      <c r="A181" s="164" t="s">
        <v>647</v>
      </c>
      <c r="B181" s="62" t="s">
        <v>1620</v>
      </c>
      <c r="C181" s="40"/>
      <c r="D181" s="36" t="s">
        <v>684</v>
      </c>
      <c r="E181" s="36" t="s">
        <v>477</v>
      </c>
      <c r="F181" s="36" t="s">
        <v>521</v>
      </c>
      <c r="G181" s="100"/>
      <c r="H181" s="101"/>
      <c r="I181" s="57">
        <v>220000</v>
      </c>
      <c r="J181" s="40" t="s">
        <v>94</v>
      </c>
      <c r="K181" s="57"/>
      <c r="L181" s="57"/>
      <c r="M181" s="58" t="s">
        <v>1627</v>
      </c>
      <c r="N181" s="37" t="s">
        <v>113</v>
      </c>
      <c r="O181" s="37" t="s">
        <v>113</v>
      </c>
      <c r="P181" s="37" t="s">
        <v>36</v>
      </c>
      <c r="Q181" s="37"/>
      <c r="R181" s="40" t="s">
        <v>108</v>
      </c>
      <c r="S181" s="51"/>
    </row>
    <row r="182" spans="1:21" s="25" customFormat="1" ht="96.75" customHeight="1" x14ac:dyDescent="0.2">
      <c r="A182" s="164" t="s">
        <v>650</v>
      </c>
      <c r="B182" s="62" t="s">
        <v>1621</v>
      </c>
      <c r="C182" s="40" t="s">
        <v>120</v>
      </c>
      <c r="D182" s="36" t="s">
        <v>686</v>
      </c>
      <c r="E182" s="36" t="s">
        <v>477</v>
      </c>
      <c r="F182" s="36" t="s">
        <v>521</v>
      </c>
      <c r="G182" s="100"/>
      <c r="H182" s="101"/>
      <c r="I182" s="57">
        <v>200000</v>
      </c>
      <c r="J182" s="40" t="s">
        <v>94</v>
      </c>
      <c r="K182" s="57">
        <v>30000</v>
      </c>
      <c r="L182" s="57"/>
      <c r="M182" s="58" t="s">
        <v>1628</v>
      </c>
      <c r="N182" s="37" t="s">
        <v>124</v>
      </c>
      <c r="O182" s="37" t="s">
        <v>48</v>
      </c>
      <c r="P182" s="37" t="s">
        <v>36</v>
      </c>
      <c r="Q182" s="37"/>
      <c r="R182" s="51"/>
      <c r="S182" s="51"/>
    </row>
    <row r="183" spans="1:21" s="25" customFormat="1" ht="96.75" customHeight="1" x14ac:dyDescent="0.2">
      <c r="A183" s="164" t="s">
        <v>652</v>
      </c>
      <c r="B183" s="62" t="s">
        <v>1622</v>
      </c>
      <c r="C183" s="40"/>
      <c r="D183" s="36" t="s">
        <v>688</v>
      </c>
      <c r="E183" s="36" t="s">
        <v>477</v>
      </c>
      <c r="F183" s="36" t="s">
        <v>521</v>
      </c>
      <c r="G183" s="100"/>
      <c r="H183" s="101"/>
      <c r="I183" s="57">
        <v>120000</v>
      </c>
      <c r="J183" s="40" t="s">
        <v>94</v>
      </c>
      <c r="K183" s="57"/>
      <c r="L183" s="57"/>
      <c r="M183" s="58" t="s">
        <v>1630</v>
      </c>
      <c r="N183" s="37" t="s">
        <v>48</v>
      </c>
      <c r="O183" s="37" t="s">
        <v>48</v>
      </c>
      <c r="P183" s="37" t="s">
        <v>36</v>
      </c>
      <c r="Q183" s="37"/>
      <c r="R183" s="51"/>
      <c r="S183" s="51"/>
    </row>
    <row r="184" spans="1:21" s="25" customFormat="1" ht="96.75" customHeight="1" x14ac:dyDescent="0.2">
      <c r="A184" s="164" t="s">
        <v>655</v>
      </c>
      <c r="B184" s="62" t="s">
        <v>1623</v>
      </c>
      <c r="C184" s="40"/>
      <c r="D184" s="36" t="s">
        <v>690</v>
      </c>
      <c r="E184" s="36" t="s">
        <v>477</v>
      </c>
      <c r="F184" s="36" t="s">
        <v>521</v>
      </c>
      <c r="G184" s="100"/>
      <c r="H184" s="101"/>
      <c r="I184" s="57">
        <v>100000</v>
      </c>
      <c r="J184" s="40" t="s">
        <v>94</v>
      </c>
      <c r="K184" s="57"/>
      <c r="L184" s="57"/>
      <c r="M184" s="58" t="s">
        <v>1629</v>
      </c>
      <c r="N184" s="37" t="s">
        <v>48</v>
      </c>
      <c r="O184" s="37" t="s">
        <v>48</v>
      </c>
      <c r="P184" s="37" t="s">
        <v>36</v>
      </c>
      <c r="Q184" s="37"/>
      <c r="R184" s="51"/>
      <c r="S184" s="51"/>
    </row>
    <row r="185" spans="1:21" s="25" customFormat="1" ht="96.75" customHeight="1" x14ac:dyDescent="0.2">
      <c r="A185" s="164" t="s">
        <v>658</v>
      </c>
      <c r="B185" s="62" t="s">
        <v>1624</v>
      </c>
      <c r="C185" s="40"/>
      <c r="D185" s="36" t="s">
        <v>692</v>
      </c>
      <c r="E185" s="36" t="s">
        <v>477</v>
      </c>
      <c r="F185" s="36" t="s">
        <v>521</v>
      </c>
      <c r="G185" s="100"/>
      <c r="H185" s="101"/>
      <c r="I185" s="57">
        <v>25000</v>
      </c>
      <c r="J185" s="40" t="s">
        <v>32</v>
      </c>
      <c r="K185" s="57"/>
      <c r="L185" s="57"/>
      <c r="M185" s="58" t="s">
        <v>693</v>
      </c>
      <c r="N185" s="37" t="s">
        <v>342</v>
      </c>
      <c r="O185" s="37" t="s">
        <v>342</v>
      </c>
      <c r="P185" s="37" t="s">
        <v>694</v>
      </c>
      <c r="Q185" s="37"/>
      <c r="R185" s="51"/>
      <c r="S185" s="51"/>
    </row>
    <row r="186" spans="1:21" s="25" customFormat="1" ht="96.75" customHeight="1" x14ac:dyDescent="0.2">
      <c r="A186" s="164" t="s">
        <v>661</v>
      </c>
      <c r="B186" s="62" t="s">
        <v>1625</v>
      </c>
      <c r="C186" s="40"/>
      <c r="D186" s="36" t="s">
        <v>696</v>
      </c>
      <c r="E186" s="36" t="s">
        <v>477</v>
      </c>
      <c r="F186" s="36" t="s">
        <v>521</v>
      </c>
      <c r="G186" s="100"/>
      <c r="H186" s="101"/>
      <c r="I186" s="57">
        <v>80000</v>
      </c>
      <c r="J186" s="40" t="s">
        <v>94</v>
      </c>
      <c r="K186" s="57"/>
      <c r="L186" s="57"/>
      <c r="M186" s="58" t="s">
        <v>1631</v>
      </c>
      <c r="N186" s="37" t="s">
        <v>113</v>
      </c>
      <c r="O186" s="37" t="s">
        <v>113</v>
      </c>
      <c r="P186" s="37" t="s">
        <v>694</v>
      </c>
      <c r="Q186" s="37"/>
      <c r="R186" s="51"/>
      <c r="S186" s="51"/>
    </row>
    <row r="187" spans="1:21" s="25" customFormat="1" ht="96.75" customHeight="1" x14ac:dyDescent="0.2">
      <c r="A187" s="164" t="s">
        <v>664</v>
      </c>
      <c r="B187" s="62" t="s">
        <v>1626</v>
      </c>
      <c r="C187" s="40"/>
      <c r="D187" s="36" t="s">
        <v>698</v>
      </c>
      <c r="E187" s="36" t="s">
        <v>477</v>
      </c>
      <c r="F187" s="36" t="s">
        <v>521</v>
      </c>
      <c r="G187" s="100"/>
      <c r="H187" s="101"/>
      <c r="I187" s="57">
        <v>40000</v>
      </c>
      <c r="J187" s="40" t="s">
        <v>94</v>
      </c>
      <c r="K187" s="57"/>
      <c r="L187" s="57"/>
      <c r="M187" s="58" t="s">
        <v>1646</v>
      </c>
      <c r="N187" s="37" t="s">
        <v>48</v>
      </c>
      <c r="O187" s="37" t="s">
        <v>48</v>
      </c>
      <c r="P187" s="37" t="s">
        <v>694</v>
      </c>
      <c r="Q187" s="37"/>
      <c r="R187" s="51"/>
      <c r="S187" s="51"/>
    </row>
    <row r="188" spans="1:21" s="25" customFormat="1" ht="35.450000000000003" customHeight="1" x14ac:dyDescent="0.25">
      <c r="A188" s="165" t="s">
        <v>667</v>
      </c>
      <c r="B188" s="103" t="s">
        <v>700</v>
      </c>
      <c r="C188" s="104"/>
      <c r="D188" s="105" t="s">
        <v>701</v>
      </c>
      <c r="E188" s="105"/>
      <c r="F188" s="105"/>
      <c r="G188" s="106"/>
      <c r="H188" s="107"/>
      <c r="I188" s="108">
        <f>I189+I190+I191+I192+I193+I194</f>
        <v>896103</v>
      </c>
      <c r="J188" s="104"/>
      <c r="K188" s="108"/>
      <c r="L188" s="108"/>
      <c r="M188" s="109"/>
      <c r="N188" s="110"/>
      <c r="O188" s="110"/>
      <c r="P188" s="110"/>
      <c r="Q188" s="110"/>
      <c r="R188" s="110"/>
      <c r="S188" s="110"/>
    </row>
    <row r="189" spans="1:21" s="25" customFormat="1" ht="96.75" customHeight="1" x14ac:dyDescent="0.2">
      <c r="A189" s="164" t="s">
        <v>670</v>
      </c>
      <c r="B189" s="62" t="s">
        <v>1632</v>
      </c>
      <c r="C189" s="40"/>
      <c r="D189" s="36" t="s">
        <v>703</v>
      </c>
      <c r="E189" s="36" t="s">
        <v>704</v>
      </c>
      <c r="F189" s="36" t="s">
        <v>521</v>
      </c>
      <c r="G189" s="100"/>
      <c r="H189" s="101"/>
      <c r="I189" s="57">
        <v>387103</v>
      </c>
      <c r="J189" s="40" t="s">
        <v>32</v>
      </c>
      <c r="K189" s="57"/>
      <c r="L189" s="57"/>
      <c r="M189" s="58" t="s">
        <v>705</v>
      </c>
      <c r="N189" s="37" t="s">
        <v>35</v>
      </c>
      <c r="O189" s="37" t="s">
        <v>35</v>
      </c>
      <c r="P189" s="37" t="s">
        <v>36</v>
      </c>
      <c r="Q189" s="37"/>
      <c r="R189" s="40" t="s">
        <v>43</v>
      </c>
      <c r="S189" s="51"/>
      <c r="T189" s="37"/>
      <c r="U189" s="37"/>
    </row>
    <row r="190" spans="1:21" s="25" customFormat="1" ht="96.75" customHeight="1" x14ac:dyDescent="0.2">
      <c r="A190" s="164" t="s">
        <v>673</v>
      </c>
      <c r="B190" s="62" t="s">
        <v>1633</v>
      </c>
      <c r="C190" s="40"/>
      <c r="D190" s="36" t="s">
        <v>707</v>
      </c>
      <c r="E190" s="36" t="s">
        <v>704</v>
      </c>
      <c r="F190" s="36" t="s">
        <v>521</v>
      </c>
      <c r="G190" s="100"/>
      <c r="H190" s="101"/>
      <c r="I190" s="57">
        <v>200000</v>
      </c>
      <c r="J190" s="40" t="s">
        <v>94</v>
      </c>
      <c r="K190" s="57"/>
      <c r="L190" s="57"/>
      <c r="M190" s="58" t="s">
        <v>708</v>
      </c>
      <c r="N190" s="37" t="s">
        <v>48</v>
      </c>
      <c r="O190" s="37" t="s">
        <v>48</v>
      </c>
      <c r="P190" s="37" t="s">
        <v>36</v>
      </c>
      <c r="Q190" s="37"/>
      <c r="R190" s="51"/>
      <c r="S190" s="51"/>
    </row>
    <row r="191" spans="1:21" s="25" customFormat="1" ht="96.75" customHeight="1" x14ac:dyDescent="0.2">
      <c r="A191" s="164" t="s">
        <v>676</v>
      </c>
      <c r="B191" s="62" t="s">
        <v>1634</v>
      </c>
      <c r="C191" s="40"/>
      <c r="D191" s="36" t="s">
        <v>710</v>
      </c>
      <c r="E191" s="36" t="s">
        <v>704</v>
      </c>
      <c r="F191" s="36" t="s">
        <v>521</v>
      </c>
      <c r="G191" s="100"/>
      <c r="H191" s="101"/>
      <c r="I191" s="57">
        <v>140000</v>
      </c>
      <c r="J191" s="40" t="s">
        <v>32</v>
      </c>
      <c r="K191" s="57"/>
      <c r="L191" s="57"/>
      <c r="M191" s="58" t="s">
        <v>711</v>
      </c>
      <c r="N191" s="37" t="s">
        <v>342</v>
      </c>
      <c r="O191" s="37" t="s">
        <v>342</v>
      </c>
      <c r="P191" s="37" t="s">
        <v>36</v>
      </c>
      <c r="Q191" s="37"/>
      <c r="R191" s="51"/>
      <c r="S191" s="51"/>
    </row>
    <row r="192" spans="1:21" s="25" customFormat="1" ht="96.75" customHeight="1" x14ac:dyDescent="0.2">
      <c r="A192" s="164" t="s">
        <v>679</v>
      </c>
      <c r="B192" s="62" t="s">
        <v>1635</v>
      </c>
      <c r="C192" s="40"/>
      <c r="D192" s="36" t="s">
        <v>713</v>
      </c>
      <c r="E192" s="36" t="s">
        <v>704</v>
      </c>
      <c r="F192" s="36" t="s">
        <v>521</v>
      </c>
      <c r="G192" s="100"/>
      <c r="H192" s="101"/>
      <c r="I192" s="57">
        <v>17000</v>
      </c>
      <c r="J192" s="40" t="s">
        <v>94</v>
      </c>
      <c r="K192" s="57"/>
      <c r="L192" s="57"/>
      <c r="M192" s="58" t="s">
        <v>714</v>
      </c>
      <c r="N192" s="37" t="s">
        <v>113</v>
      </c>
      <c r="O192" s="37" t="s">
        <v>113</v>
      </c>
      <c r="P192" s="37" t="s">
        <v>36</v>
      </c>
      <c r="Q192" s="37"/>
      <c r="R192" s="51"/>
      <c r="S192" s="51"/>
    </row>
    <row r="193" spans="1:19" s="25" customFormat="1" ht="96.75" customHeight="1" x14ac:dyDescent="0.2">
      <c r="A193" s="164" t="s">
        <v>682</v>
      </c>
      <c r="B193" s="62" t="s">
        <v>1636</v>
      </c>
      <c r="C193" s="40"/>
      <c r="D193" s="36" t="s">
        <v>716</v>
      </c>
      <c r="E193" s="36" t="s">
        <v>704</v>
      </c>
      <c r="F193" s="36" t="s">
        <v>521</v>
      </c>
      <c r="G193" s="100"/>
      <c r="H193" s="101"/>
      <c r="I193" s="57">
        <v>140000</v>
      </c>
      <c r="J193" s="40" t="s">
        <v>32</v>
      </c>
      <c r="K193" s="57"/>
      <c r="L193" s="57"/>
      <c r="M193" s="58" t="s">
        <v>717</v>
      </c>
      <c r="N193" s="37" t="s">
        <v>342</v>
      </c>
      <c r="O193" s="37" t="s">
        <v>342</v>
      </c>
      <c r="P193" s="37" t="s">
        <v>36</v>
      </c>
      <c r="Q193" s="37"/>
      <c r="R193" s="51"/>
      <c r="S193" s="51"/>
    </row>
    <row r="194" spans="1:19" s="25" customFormat="1" ht="96.75" customHeight="1" x14ac:dyDescent="0.2">
      <c r="A194" s="164" t="s">
        <v>685</v>
      </c>
      <c r="B194" s="62" t="s">
        <v>1647</v>
      </c>
      <c r="C194" s="40" t="s">
        <v>120</v>
      </c>
      <c r="D194" s="36" t="s">
        <v>1648</v>
      </c>
      <c r="E194" s="36" t="s">
        <v>704</v>
      </c>
      <c r="F194" s="36" t="s">
        <v>521</v>
      </c>
      <c r="G194" s="100"/>
      <c r="H194" s="101"/>
      <c r="I194" s="57">
        <v>12000</v>
      </c>
      <c r="J194" s="40" t="s">
        <v>94</v>
      </c>
      <c r="K194" s="57">
        <v>1800</v>
      </c>
      <c r="L194" s="57"/>
      <c r="M194" s="58" t="s">
        <v>1649</v>
      </c>
      <c r="N194" s="37" t="s">
        <v>124</v>
      </c>
      <c r="O194" s="37" t="s">
        <v>48</v>
      </c>
      <c r="P194" s="37" t="s">
        <v>36</v>
      </c>
      <c r="Q194" s="37"/>
      <c r="R194" s="51"/>
      <c r="S194" s="51"/>
    </row>
    <row r="195" spans="1:19" s="25" customFormat="1" ht="35.450000000000003" customHeight="1" x14ac:dyDescent="0.25">
      <c r="A195" s="165" t="s">
        <v>687</v>
      </c>
      <c r="B195" s="103" t="s">
        <v>719</v>
      </c>
      <c r="C195" s="104"/>
      <c r="D195" s="105" t="s">
        <v>720</v>
      </c>
      <c r="E195" s="105"/>
      <c r="F195" s="105"/>
      <c r="G195" s="106"/>
      <c r="H195" s="107"/>
      <c r="I195" s="108">
        <f>I196+I197+I198+I199+I200+I201+I202+I203+I204+I205+I206+I207+I208</f>
        <v>687000</v>
      </c>
      <c r="J195" s="104"/>
      <c r="K195" s="108"/>
      <c r="L195" s="108"/>
      <c r="M195" s="109"/>
      <c r="N195" s="110"/>
      <c r="O195" s="110"/>
      <c r="P195" s="110"/>
      <c r="Q195" s="110"/>
      <c r="R195" s="110"/>
      <c r="S195" s="110"/>
    </row>
    <row r="196" spans="1:19" s="25" customFormat="1" ht="96.75" customHeight="1" x14ac:dyDescent="0.2">
      <c r="A196" s="164" t="s">
        <v>689</v>
      </c>
      <c r="B196" s="62" t="s">
        <v>1637</v>
      </c>
      <c r="C196" s="40"/>
      <c r="D196" s="36" t="s">
        <v>722</v>
      </c>
      <c r="E196" s="36" t="s">
        <v>253</v>
      </c>
      <c r="F196" s="36" t="s">
        <v>521</v>
      </c>
      <c r="G196" s="100"/>
      <c r="H196" s="101"/>
      <c r="I196" s="57">
        <v>30000</v>
      </c>
      <c r="J196" s="40" t="s">
        <v>94</v>
      </c>
      <c r="K196" s="57"/>
      <c r="L196" s="57"/>
      <c r="M196" s="58" t="s">
        <v>723</v>
      </c>
      <c r="N196" s="37" t="s">
        <v>48</v>
      </c>
      <c r="O196" s="37" t="s">
        <v>48</v>
      </c>
      <c r="P196" s="37" t="s">
        <v>36</v>
      </c>
      <c r="Q196" s="37"/>
      <c r="R196" s="51"/>
      <c r="S196" s="51"/>
    </row>
    <row r="197" spans="1:19" s="25" customFormat="1" ht="96.75" customHeight="1" x14ac:dyDescent="0.2">
      <c r="A197" s="164" t="s">
        <v>691</v>
      </c>
      <c r="B197" s="62" t="s">
        <v>1638</v>
      </c>
      <c r="C197" s="40"/>
      <c r="D197" s="36" t="s">
        <v>725</v>
      </c>
      <c r="E197" s="36" t="s">
        <v>253</v>
      </c>
      <c r="F197" s="36" t="s">
        <v>521</v>
      </c>
      <c r="G197" s="100"/>
      <c r="H197" s="101"/>
      <c r="I197" s="57">
        <v>140000</v>
      </c>
      <c r="J197" s="40" t="s">
        <v>32</v>
      </c>
      <c r="K197" s="57"/>
      <c r="L197" s="57"/>
      <c r="M197" s="58" t="s">
        <v>726</v>
      </c>
      <c r="N197" s="37" t="s">
        <v>342</v>
      </c>
      <c r="O197" s="37" t="s">
        <v>342</v>
      </c>
      <c r="P197" s="37" t="s">
        <v>36</v>
      </c>
      <c r="Q197" s="37"/>
      <c r="R197" s="51"/>
      <c r="S197" s="51"/>
    </row>
    <row r="198" spans="1:19" s="25" customFormat="1" ht="96.75" customHeight="1" x14ac:dyDescent="0.2">
      <c r="A198" s="164" t="s">
        <v>695</v>
      </c>
      <c r="B198" s="62" t="s">
        <v>1639</v>
      </c>
      <c r="C198" s="40"/>
      <c r="D198" s="36" t="s">
        <v>728</v>
      </c>
      <c r="E198" s="36" t="s">
        <v>253</v>
      </c>
      <c r="F198" s="36" t="s">
        <v>521</v>
      </c>
      <c r="G198" s="100"/>
      <c r="H198" s="101"/>
      <c r="I198" s="57">
        <v>25000</v>
      </c>
      <c r="J198" s="40" t="s">
        <v>32</v>
      </c>
      <c r="K198" s="57"/>
      <c r="L198" s="57"/>
      <c r="M198" s="58" t="s">
        <v>729</v>
      </c>
      <c r="N198" s="37" t="s">
        <v>342</v>
      </c>
      <c r="O198" s="37" t="s">
        <v>342</v>
      </c>
      <c r="P198" s="37" t="s">
        <v>36</v>
      </c>
      <c r="Q198" s="37"/>
      <c r="R198" s="51"/>
      <c r="S198" s="51"/>
    </row>
    <row r="199" spans="1:19" s="25" customFormat="1" ht="96.75" customHeight="1" x14ac:dyDescent="0.2">
      <c r="A199" s="164" t="s">
        <v>697</v>
      </c>
      <c r="B199" s="62" t="s">
        <v>1640</v>
      </c>
      <c r="C199" s="40" t="s">
        <v>120</v>
      </c>
      <c r="D199" s="36" t="s">
        <v>732</v>
      </c>
      <c r="E199" s="36" t="s">
        <v>253</v>
      </c>
      <c r="F199" s="36" t="s">
        <v>521</v>
      </c>
      <c r="G199" s="100"/>
      <c r="H199" s="101"/>
      <c r="I199" s="57">
        <v>35000</v>
      </c>
      <c r="J199" s="40" t="s">
        <v>94</v>
      </c>
      <c r="K199" s="57">
        <v>5250</v>
      </c>
      <c r="L199" s="57"/>
      <c r="M199" s="58" t="s">
        <v>733</v>
      </c>
      <c r="N199" s="37" t="s">
        <v>124</v>
      </c>
      <c r="O199" s="37" t="s">
        <v>48</v>
      </c>
      <c r="P199" s="37" t="s">
        <v>36</v>
      </c>
      <c r="Q199" s="37"/>
      <c r="R199" s="40" t="s">
        <v>108</v>
      </c>
      <c r="S199" s="51"/>
    </row>
    <row r="200" spans="1:19" s="25" customFormat="1" ht="96.75" customHeight="1" x14ac:dyDescent="0.2">
      <c r="A200" s="164" t="s">
        <v>699</v>
      </c>
      <c r="B200" s="62" t="s">
        <v>1641</v>
      </c>
      <c r="C200" s="40" t="s">
        <v>120</v>
      </c>
      <c r="D200" s="36" t="s">
        <v>735</v>
      </c>
      <c r="E200" s="36" t="s">
        <v>253</v>
      </c>
      <c r="F200" s="36" t="s">
        <v>521</v>
      </c>
      <c r="G200" s="100"/>
      <c r="H200" s="101"/>
      <c r="I200" s="57">
        <v>60000</v>
      </c>
      <c r="J200" s="40" t="s">
        <v>94</v>
      </c>
      <c r="K200" s="57">
        <v>9000</v>
      </c>
      <c r="L200" s="57"/>
      <c r="M200" s="58" t="s">
        <v>736</v>
      </c>
      <c r="N200" s="37" t="s">
        <v>124</v>
      </c>
      <c r="O200" s="37" t="s">
        <v>48</v>
      </c>
      <c r="P200" s="37" t="s">
        <v>36</v>
      </c>
      <c r="Q200" s="37"/>
      <c r="R200" s="40" t="s">
        <v>108</v>
      </c>
      <c r="S200" s="51"/>
    </row>
    <row r="201" spans="1:19" s="25" customFormat="1" ht="96.75" customHeight="1" x14ac:dyDescent="0.2">
      <c r="A201" s="164" t="s">
        <v>702</v>
      </c>
      <c r="B201" s="62" t="s">
        <v>1642</v>
      </c>
      <c r="C201" s="40"/>
      <c r="D201" s="36" t="s">
        <v>738</v>
      </c>
      <c r="E201" s="36" t="s">
        <v>253</v>
      </c>
      <c r="F201" s="36" t="s">
        <v>521</v>
      </c>
      <c r="G201" s="100"/>
      <c r="H201" s="101"/>
      <c r="I201" s="57">
        <v>55000</v>
      </c>
      <c r="J201" s="40" t="s">
        <v>94</v>
      </c>
      <c r="K201" s="57"/>
      <c r="L201" s="57"/>
      <c r="M201" s="58" t="s">
        <v>739</v>
      </c>
      <c r="N201" s="37" t="s">
        <v>48</v>
      </c>
      <c r="O201" s="37" t="s">
        <v>48</v>
      </c>
      <c r="P201" s="37" t="s">
        <v>36</v>
      </c>
      <c r="Q201" s="37"/>
      <c r="R201" s="51"/>
      <c r="S201" s="51"/>
    </row>
    <row r="202" spans="1:19" s="25" customFormat="1" ht="96.75" customHeight="1" x14ac:dyDescent="0.2">
      <c r="A202" s="164" t="s">
        <v>706</v>
      </c>
      <c r="B202" s="62" t="s">
        <v>1643</v>
      </c>
      <c r="C202" s="40"/>
      <c r="D202" s="36" t="s">
        <v>741</v>
      </c>
      <c r="E202" s="36" t="s">
        <v>253</v>
      </c>
      <c r="F202" s="36" t="s">
        <v>521</v>
      </c>
      <c r="G202" s="100"/>
      <c r="H202" s="101"/>
      <c r="I202" s="57">
        <v>130000</v>
      </c>
      <c r="J202" s="40" t="s">
        <v>94</v>
      </c>
      <c r="K202" s="57"/>
      <c r="L202" s="57"/>
      <c r="M202" s="58" t="s">
        <v>742</v>
      </c>
      <c r="N202" s="37" t="s">
        <v>48</v>
      </c>
      <c r="O202" s="37" t="s">
        <v>48</v>
      </c>
      <c r="P202" s="37" t="s">
        <v>36</v>
      </c>
      <c r="Q202" s="37"/>
      <c r="R202" s="51"/>
      <c r="S202" s="51"/>
    </row>
    <row r="203" spans="1:19" s="25" customFormat="1" ht="96.75" customHeight="1" x14ac:dyDescent="0.2">
      <c r="A203" s="164" t="s">
        <v>709</v>
      </c>
      <c r="B203" s="62" t="s">
        <v>1644</v>
      </c>
      <c r="C203" s="40"/>
      <c r="D203" s="36" t="s">
        <v>745</v>
      </c>
      <c r="E203" s="36" t="s">
        <v>253</v>
      </c>
      <c r="F203" s="36" t="s">
        <v>521</v>
      </c>
      <c r="G203" s="100"/>
      <c r="H203" s="101"/>
      <c r="I203" s="57">
        <v>20000</v>
      </c>
      <c r="J203" s="40" t="s">
        <v>94</v>
      </c>
      <c r="K203" s="57"/>
      <c r="L203" s="57"/>
      <c r="M203" s="58" t="s">
        <v>746</v>
      </c>
      <c r="N203" s="37" t="s">
        <v>48</v>
      </c>
      <c r="O203" s="37" t="s">
        <v>48</v>
      </c>
      <c r="P203" s="37" t="s">
        <v>36</v>
      </c>
      <c r="Q203" s="37"/>
      <c r="R203" s="51"/>
      <c r="S203" s="51"/>
    </row>
    <row r="204" spans="1:19" s="25" customFormat="1" ht="96.75" customHeight="1" x14ac:dyDescent="0.2">
      <c r="A204" s="164" t="s">
        <v>712</v>
      </c>
      <c r="B204" s="62" t="s">
        <v>1645</v>
      </c>
      <c r="C204" s="40"/>
      <c r="D204" s="36" t="s">
        <v>748</v>
      </c>
      <c r="E204" s="36" t="s">
        <v>253</v>
      </c>
      <c r="F204" s="36" t="s">
        <v>521</v>
      </c>
      <c r="G204" s="100"/>
      <c r="H204" s="101"/>
      <c r="I204" s="57">
        <v>47000</v>
      </c>
      <c r="J204" s="40" t="s">
        <v>94</v>
      </c>
      <c r="K204" s="57"/>
      <c r="L204" s="57"/>
      <c r="M204" s="58" t="s">
        <v>749</v>
      </c>
      <c r="N204" s="37" t="s">
        <v>48</v>
      </c>
      <c r="O204" s="37" t="s">
        <v>48</v>
      </c>
      <c r="P204" s="37" t="s">
        <v>36</v>
      </c>
      <c r="Q204" s="37"/>
      <c r="R204" s="51"/>
      <c r="S204" s="51"/>
    </row>
    <row r="205" spans="1:19" s="25" customFormat="1" ht="96.75" customHeight="1" x14ac:dyDescent="0.2">
      <c r="A205" s="164" t="s">
        <v>715</v>
      </c>
      <c r="B205" s="62" t="s">
        <v>751</v>
      </c>
      <c r="C205" s="40"/>
      <c r="D205" s="36" t="s">
        <v>752</v>
      </c>
      <c r="E205" s="36" t="s">
        <v>253</v>
      </c>
      <c r="F205" s="36" t="s">
        <v>521</v>
      </c>
      <c r="G205" s="100"/>
      <c r="H205" s="101"/>
      <c r="I205" s="57">
        <v>50000</v>
      </c>
      <c r="J205" s="40" t="s">
        <v>94</v>
      </c>
      <c r="K205" s="57"/>
      <c r="L205" s="57"/>
      <c r="M205" s="58" t="s">
        <v>753</v>
      </c>
      <c r="N205" s="37" t="s">
        <v>48</v>
      </c>
      <c r="O205" s="37" t="s">
        <v>48</v>
      </c>
      <c r="P205" s="37" t="s">
        <v>36</v>
      </c>
      <c r="Q205" s="37"/>
      <c r="R205" s="51"/>
      <c r="S205" s="51"/>
    </row>
    <row r="206" spans="1:19" s="25" customFormat="1" ht="96.75" customHeight="1" x14ac:dyDescent="0.2">
      <c r="A206" s="164" t="s">
        <v>718</v>
      </c>
      <c r="B206" s="62" t="s">
        <v>755</v>
      </c>
      <c r="C206" s="40"/>
      <c r="D206" s="36" t="s">
        <v>756</v>
      </c>
      <c r="E206" s="36" t="s">
        <v>253</v>
      </c>
      <c r="F206" s="36" t="s">
        <v>521</v>
      </c>
      <c r="G206" s="100"/>
      <c r="H206" s="101"/>
      <c r="I206" s="57">
        <v>30000</v>
      </c>
      <c r="J206" s="40" t="s">
        <v>94</v>
      </c>
      <c r="K206" s="57"/>
      <c r="L206" s="57"/>
      <c r="M206" s="58" t="s">
        <v>757</v>
      </c>
      <c r="N206" s="37" t="s">
        <v>113</v>
      </c>
      <c r="O206" s="37" t="s">
        <v>113</v>
      </c>
      <c r="P206" s="37" t="s">
        <v>36</v>
      </c>
      <c r="Q206" s="37"/>
      <c r="R206" s="51"/>
      <c r="S206" s="51"/>
    </row>
    <row r="207" spans="1:19" s="25" customFormat="1" ht="96.75" customHeight="1" x14ac:dyDescent="0.2">
      <c r="A207" s="164" t="s">
        <v>721</v>
      </c>
      <c r="B207" s="62" t="s">
        <v>759</v>
      </c>
      <c r="C207" s="40"/>
      <c r="D207" s="36" t="s">
        <v>760</v>
      </c>
      <c r="E207" s="36" t="s">
        <v>253</v>
      </c>
      <c r="F207" s="36" t="s">
        <v>521</v>
      </c>
      <c r="G207" s="100"/>
      <c r="H207" s="101"/>
      <c r="I207" s="57">
        <v>35000</v>
      </c>
      <c r="J207" s="40" t="s">
        <v>94</v>
      </c>
      <c r="K207" s="57"/>
      <c r="L207" s="57"/>
      <c r="M207" s="58" t="s">
        <v>761</v>
      </c>
      <c r="N207" s="37" t="s">
        <v>113</v>
      </c>
      <c r="O207" s="37" t="s">
        <v>113</v>
      </c>
      <c r="P207" s="37" t="s">
        <v>36</v>
      </c>
      <c r="Q207" s="37"/>
      <c r="R207" s="51"/>
      <c r="S207" s="51"/>
    </row>
    <row r="208" spans="1:19" s="25" customFormat="1" ht="96.75" customHeight="1" x14ac:dyDescent="0.2">
      <c r="A208" s="164" t="s">
        <v>724</v>
      </c>
      <c r="B208" s="62" t="s">
        <v>763</v>
      </c>
      <c r="C208" s="40"/>
      <c r="D208" s="36" t="s">
        <v>764</v>
      </c>
      <c r="E208" s="36" t="s">
        <v>253</v>
      </c>
      <c r="F208" s="36" t="s">
        <v>521</v>
      </c>
      <c r="G208" s="100"/>
      <c r="H208" s="101"/>
      <c r="I208" s="57">
        <v>30000</v>
      </c>
      <c r="J208" s="40" t="s">
        <v>94</v>
      </c>
      <c r="K208" s="57"/>
      <c r="L208" s="57"/>
      <c r="M208" s="58" t="s">
        <v>765</v>
      </c>
      <c r="N208" s="37" t="s">
        <v>113</v>
      </c>
      <c r="O208" s="37" t="s">
        <v>113</v>
      </c>
      <c r="P208" s="37" t="s">
        <v>36</v>
      </c>
      <c r="Q208" s="37"/>
      <c r="R208" s="51"/>
      <c r="S208" s="51"/>
    </row>
    <row r="209" spans="1:21" s="25" customFormat="1" ht="35.450000000000003" customHeight="1" x14ac:dyDescent="0.25">
      <c r="A209" s="165" t="s">
        <v>727</v>
      </c>
      <c r="B209" s="103" t="s">
        <v>767</v>
      </c>
      <c r="C209" s="104"/>
      <c r="D209" s="105" t="s">
        <v>768</v>
      </c>
      <c r="E209" s="105"/>
      <c r="F209" s="105"/>
      <c r="G209" s="106"/>
      <c r="H209" s="107"/>
      <c r="I209" s="108">
        <f>I210+I211+I212</f>
        <v>604844</v>
      </c>
      <c r="J209" s="104"/>
      <c r="K209" s="108"/>
      <c r="L209" s="108"/>
      <c r="M209" s="109"/>
      <c r="N209" s="110"/>
      <c r="O209" s="110"/>
      <c r="P209" s="110"/>
      <c r="Q209" s="110"/>
      <c r="R209" s="110"/>
      <c r="S209" s="110"/>
    </row>
    <row r="210" spans="1:21" s="25" customFormat="1" ht="96.75" customHeight="1" x14ac:dyDescent="0.2">
      <c r="A210" s="164" t="s">
        <v>730</v>
      </c>
      <c r="B210" s="62" t="s">
        <v>1650</v>
      </c>
      <c r="C210" s="40"/>
      <c r="D210" s="36" t="s">
        <v>770</v>
      </c>
      <c r="E210" s="36" t="s">
        <v>314</v>
      </c>
      <c r="F210" s="36" t="s">
        <v>521</v>
      </c>
      <c r="G210" s="100"/>
      <c r="H210" s="101"/>
      <c r="I210" s="57">
        <v>390432</v>
      </c>
      <c r="J210" s="40" t="s">
        <v>94</v>
      </c>
      <c r="K210" s="57"/>
      <c r="L210" s="57"/>
      <c r="M210" s="58" t="s">
        <v>771</v>
      </c>
      <c r="N210" s="37" t="s">
        <v>113</v>
      </c>
      <c r="O210" s="37" t="s">
        <v>113</v>
      </c>
      <c r="P210" s="37" t="s">
        <v>36</v>
      </c>
      <c r="Q210" s="37"/>
      <c r="R210" s="51"/>
      <c r="S210" s="51"/>
    </row>
    <row r="211" spans="1:21" s="25" customFormat="1" ht="96.75" customHeight="1" x14ac:dyDescent="0.2">
      <c r="A211" s="164" t="s">
        <v>734</v>
      </c>
      <c r="B211" s="62" t="s">
        <v>1651</v>
      </c>
      <c r="C211" s="40"/>
      <c r="D211" s="36" t="s">
        <v>773</v>
      </c>
      <c r="E211" s="36" t="s">
        <v>314</v>
      </c>
      <c r="F211" s="36" t="s">
        <v>521</v>
      </c>
      <c r="G211" s="100"/>
      <c r="H211" s="101"/>
      <c r="I211" s="57">
        <v>14412</v>
      </c>
      <c r="J211" s="40" t="s">
        <v>94</v>
      </c>
      <c r="K211" s="57"/>
      <c r="L211" s="57"/>
      <c r="M211" s="58" t="s">
        <v>774</v>
      </c>
      <c r="N211" s="37" t="s">
        <v>48</v>
      </c>
      <c r="O211" s="37" t="s">
        <v>48</v>
      </c>
      <c r="P211" s="37" t="s">
        <v>36</v>
      </c>
      <c r="Q211" s="37"/>
      <c r="R211" s="51"/>
      <c r="S211" s="51"/>
    </row>
    <row r="212" spans="1:21" s="25" customFormat="1" ht="96.75" customHeight="1" x14ac:dyDescent="0.2">
      <c r="A212" s="164" t="s">
        <v>737</v>
      </c>
      <c r="B212" s="62" t="s">
        <v>1652</v>
      </c>
      <c r="C212" s="40"/>
      <c r="D212" s="36" t="s">
        <v>776</v>
      </c>
      <c r="E212" s="36" t="s">
        <v>314</v>
      </c>
      <c r="F212" s="36" t="s">
        <v>521</v>
      </c>
      <c r="G212" s="100"/>
      <c r="H212" s="101"/>
      <c r="I212" s="57">
        <v>200000</v>
      </c>
      <c r="J212" s="40" t="s">
        <v>94</v>
      </c>
      <c r="K212" s="57"/>
      <c r="L212" s="57"/>
      <c r="M212" s="58" t="s">
        <v>777</v>
      </c>
      <c r="N212" s="37" t="s">
        <v>113</v>
      </c>
      <c r="O212" s="37" t="s">
        <v>113</v>
      </c>
      <c r="P212" s="37" t="s">
        <v>36</v>
      </c>
      <c r="Q212" s="37"/>
      <c r="R212" s="51"/>
      <c r="S212" s="51"/>
    </row>
    <row r="213" spans="1:21" s="25" customFormat="1" ht="35.450000000000003" customHeight="1" x14ac:dyDescent="0.25">
      <c r="A213" s="165" t="s">
        <v>740</v>
      </c>
      <c r="B213" s="157" t="s">
        <v>779</v>
      </c>
      <c r="C213" s="166"/>
      <c r="D213" s="105" t="s">
        <v>780</v>
      </c>
      <c r="E213" s="105"/>
      <c r="F213" s="105"/>
      <c r="G213" s="106"/>
      <c r="H213" s="107"/>
      <c r="I213" s="108">
        <f>I214+I215+I216+I217+I218+I219</f>
        <v>1155000</v>
      </c>
      <c r="J213" s="104"/>
      <c r="K213" s="108"/>
      <c r="L213" s="108"/>
      <c r="M213" s="109"/>
      <c r="N213" s="110"/>
      <c r="O213" s="110"/>
      <c r="P213" s="110"/>
      <c r="Q213" s="110"/>
      <c r="R213" s="110"/>
      <c r="S213" s="110"/>
    </row>
    <row r="214" spans="1:21" s="25" customFormat="1" ht="96.75" customHeight="1" x14ac:dyDescent="0.2">
      <c r="A214" s="164" t="s">
        <v>743</v>
      </c>
      <c r="B214" s="62" t="s">
        <v>1653</v>
      </c>
      <c r="C214" s="40"/>
      <c r="D214" s="36" t="s">
        <v>782</v>
      </c>
      <c r="E214" s="36" t="s">
        <v>52</v>
      </c>
      <c r="F214" s="36" t="s">
        <v>521</v>
      </c>
      <c r="G214" s="100"/>
      <c r="H214" s="101"/>
      <c r="I214" s="57">
        <v>80000</v>
      </c>
      <c r="J214" s="40" t="s">
        <v>32</v>
      </c>
      <c r="K214" s="57"/>
      <c r="L214" s="57"/>
      <c r="M214" s="58" t="s">
        <v>783</v>
      </c>
      <c r="N214" s="37" t="s">
        <v>342</v>
      </c>
      <c r="O214" s="37" t="s">
        <v>342</v>
      </c>
      <c r="P214" s="37" t="s">
        <v>36</v>
      </c>
      <c r="Q214" s="37"/>
      <c r="R214" s="51"/>
      <c r="S214" s="51"/>
    </row>
    <row r="215" spans="1:21" s="25" customFormat="1" ht="96.75" customHeight="1" x14ac:dyDescent="0.2">
      <c r="A215" s="164" t="s">
        <v>747</v>
      </c>
      <c r="B215" s="62" t="s">
        <v>1654</v>
      </c>
      <c r="C215" s="40"/>
      <c r="D215" s="36" t="s">
        <v>785</v>
      </c>
      <c r="E215" s="36" t="s">
        <v>52</v>
      </c>
      <c r="F215" s="36" t="s">
        <v>521</v>
      </c>
      <c r="G215" s="100"/>
      <c r="H215" s="101"/>
      <c r="I215" s="57">
        <v>180000</v>
      </c>
      <c r="J215" s="40" t="s">
        <v>32</v>
      </c>
      <c r="K215" s="57"/>
      <c r="L215" s="57"/>
      <c r="M215" s="58" t="s">
        <v>786</v>
      </c>
      <c r="N215" s="37" t="s">
        <v>342</v>
      </c>
      <c r="O215" s="37" t="s">
        <v>342</v>
      </c>
      <c r="P215" s="37" t="s">
        <v>36</v>
      </c>
      <c r="Q215" s="37"/>
      <c r="R215" s="51"/>
      <c r="S215" s="51"/>
    </row>
    <row r="216" spans="1:21" s="25" customFormat="1" ht="96.75" customHeight="1" x14ac:dyDescent="0.2">
      <c r="A216" s="164" t="s">
        <v>750</v>
      </c>
      <c r="B216" s="62" t="s">
        <v>1655</v>
      </c>
      <c r="C216" s="40"/>
      <c r="D216" s="36" t="s">
        <v>788</v>
      </c>
      <c r="E216" s="36" t="s">
        <v>52</v>
      </c>
      <c r="F216" s="36" t="s">
        <v>521</v>
      </c>
      <c r="G216" s="100"/>
      <c r="H216" s="101"/>
      <c r="I216" s="57">
        <v>175000</v>
      </c>
      <c r="J216" s="40" t="s">
        <v>32</v>
      </c>
      <c r="K216" s="57"/>
      <c r="L216" s="57"/>
      <c r="M216" s="58" t="s">
        <v>789</v>
      </c>
      <c r="N216" s="37" t="s">
        <v>342</v>
      </c>
      <c r="O216" s="37" t="s">
        <v>342</v>
      </c>
      <c r="P216" s="37" t="s">
        <v>36</v>
      </c>
      <c r="Q216" s="37"/>
      <c r="R216" s="51"/>
      <c r="S216" s="51"/>
    </row>
    <row r="217" spans="1:21" s="25" customFormat="1" ht="96.75" customHeight="1" x14ac:dyDescent="0.2">
      <c r="A217" s="164" t="s">
        <v>754</v>
      </c>
      <c r="B217" s="62" t="s">
        <v>1660</v>
      </c>
      <c r="C217" s="40" t="s">
        <v>120</v>
      </c>
      <c r="D217" s="36" t="s">
        <v>1656</v>
      </c>
      <c r="E217" s="36" t="s">
        <v>52</v>
      </c>
      <c r="F217" s="36" t="s">
        <v>521</v>
      </c>
      <c r="G217" s="100"/>
      <c r="H217" s="101"/>
      <c r="I217" s="57">
        <v>120000</v>
      </c>
      <c r="J217" s="40" t="s">
        <v>94</v>
      </c>
      <c r="K217" s="57">
        <v>18000</v>
      </c>
      <c r="L217" s="57"/>
      <c r="M217" s="58" t="s">
        <v>1657</v>
      </c>
      <c r="N217" s="37" t="s">
        <v>124</v>
      </c>
      <c r="O217" s="37" t="s">
        <v>48</v>
      </c>
      <c r="P217" s="37" t="s">
        <v>36</v>
      </c>
      <c r="Q217" s="37"/>
      <c r="R217" s="40" t="s">
        <v>108</v>
      </c>
      <c r="S217" s="51"/>
    </row>
    <row r="218" spans="1:21" s="25" customFormat="1" ht="96.75" customHeight="1" x14ac:dyDescent="0.2">
      <c r="A218" s="164" t="s">
        <v>758</v>
      </c>
      <c r="B218" s="62" t="s">
        <v>1661</v>
      </c>
      <c r="C218" s="40"/>
      <c r="D218" s="36" t="s">
        <v>1659</v>
      </c>
      <c r="E218" s="36" t="s">
        <v>52</v>
      </c>
      <c r="F218" s="36" t="s">
        <v>521</v>
      </c>
      <c r="G218" s="100"/>
      <c r="H218" s="101"/>
      <c r="I218" s="57">
        <v>400000</v>
      </c>
      <c r="J218" s="40" t="s">
        <v>94</v>
      </c>
      <c r="K218" s="57"/>
      <c r="L218" s="57"/>
      <c r="M218" s="58" t="s">
        <v>1658</v>
      </c>
      <c r="N218" s="37" t="s">
        <v>48</v>
      </c>
      <c r="O218" s="37" t="s">
        <v>48</v>
      </c>
      <c r="P218" s="37" t="s">
        <v>36</v>
      </c>
      <c r="Q218" s="37"/>
      <c r="R218" s="51"/>
      <c r="S218" s="51"/>
    </row>
    <row r="219" spans="1:21" s="25" customFormat="1" ht="96.75" customHeight="1" x14ac:dyDescent="0.2">
      <c r="A219" s="164" t="s">
        <v>762</v>
      </c>
      <c r="B219" s="62" t="s">
        <v>1662</v>
      </c>
      <c r="C219" s="40"/>
      <c r="D219" s="36" t="s">
        <v>1664</v>
      </c>
      <c r="E219" s="36" t="s">
        <v>52</v>
      </c>
      <c r="F219" s="36" t="s">
        <v>521</v>
      </c>
      <c r="G219" s="100"/>
      <c r="H219" s="101"/>
      <c r="I219" s="57">
        <v>200000</v>
      </c>
      <c r="J219" s="40" t="s">
        <v>94</v>
      </c>
      <c r="K219" s="57"/>
      <c r="L219" s="57"/>
      <c r="M219" s="58" t="s">
        <v>1663</v>
      </c>
      <c r="N219" s="37" t="s">
        <v>113</v>
      </c>
      <c r="O219" s="37" t="s">
        <v>113</v>
      </c>
      <c r="P219" s="37" t="s">
        <v>36</v>
      </c>
      <c r="Q219" s="37"/>
      <c r="R219" s="51"/>
      <c r="S219" s="51"/>
    </row>
    <row r="220" spans="1:21" s="25" customFormat="1" ht="35.450000000000003" customHeight="1" x14ac:dyDescent="0.25">
      <c r="A220" s="165" t="s">
        <v>766</v>
      </c>
      <c r="B220" s="103" t="s">
        <v>791</v>
      </c>
      <c r="C220" s="104"/>
      <c r="D220" s="105" t="s">
        <v>792</v>
      </c>
      <c r="E220" s="105"/>
      <c r="F220" s="105"/>
      <c r="G220" s="106"/>
      <c r="H220" s="107"/>
      <c r="I220" s="108">
        <f>I221+I222+I223+I224+I225+I226+I227+I228+I229+I230+I231+I232</f>
        <v>4183623</v>
      </c>
      <c r="J220" s="104"/>
      <c r="K220" s="108"/>
      <c r="L220" s="108"/>
      <c r="M220" s="109"/>
      <c r="N220" s="110"/>
      <c r="O220" s="110"/>
      <c r="P220" s="110"/>
      <c r="Q220" s="110"/>
      <c r="R220" s="110"/>
      <c r="S220" s="110"/>
    </row>
    <row r="221" spans="1:21" s="25" customFormat="1" ht="96.75" customHeight="1" x14ac:dyDescent="0.2">
      <c r="A221" s="164" t="s">
        <v>769</v>
      </c>
      <c r="B221" s="62" t="s">
        <v>1665</v>
      </c>
      <c r="C221" s="40" t="s">
        <v>120</v>
      </c>
      <c r="D221" s="36" t="s">
        <v>794</v>
      </c>
      <c r="E221" s="36" t="s">
        <v>106</v>
      </c>
      <c r="F221" s="36" t="s">
        <v>521</v>
      </c>
      <c r="G221" s="100"/>
      <c r="H221" s="101"/>
      <c r="I221" s="57">
        <v>342053</v>
      </c>
      <c r="J221" s="40" t="s">
        <v>94</v>
      </c>
      <c r="K221" s="57">
        <v>2010</v>
      </c>
      <c r="L221" s="57" t="s">
        <v>122</v>
      </c>
      <c r="M221" s="58" t="s">
        <v>795</v>
      </c>
      <c r="N221" s="37" t="s">
        <v>55</v>
      </c>
      <c r="O221" s="37" t="s">
        <v>124</v>
      </c>
      <c r="P221" s="37" t="s">
        <v>36</v>
      </c>
      <c r="Q221" s="37"/>
      <c r="R221" s="40" t="s">
        <v>108</v>
      </c>
      <c r="S221" s="51"/>
      <c r="T221" s="96"/>
      <c r="U221" s="37"/>
    </row>
    <row r="222" spans="1:21" s="25" customFormat="1" ht="96.75" customHeight="1" x14ac:dyDescent="0.2">
      <c r="A222" s="164" t="s">
        <v>772</v>
      </c>
      <c r="B222" s="62" t="s">
        <v>1666</v>
      </c>
      <c r="C222" s="40"/>
      <c r="D222" s="36" t="s">
        <v>797</v>
      </c>
      <c r="E222" s="36" t="s">
        <v>106</v>
      </c>
      <c r="F222" s="36" t="s">
        <v>521</v>
      </c>
      <c r="G222" s="100"/>
      <c r="H222" s="101"/>
      <c r="I222" s="57">
        <v>100000</v>
      </c>
      <c r="J222" s="40" t="s">
        <v>94</v>
      </c>
      <c r="K222" s="57"/>
      <c r="L222" s="57"/>
      <c r="M222" s="58" t="s">
        <v>798</v>
      </c>
      <c r="N222" s="37" t="s">
        <v>48</v>
      </c>
      <c r="O222" s="37" t="s">
        <v>48</v>
      </c>
      <c r="P222" s="37" t="s">
        <v>36</v>
      </c>
      <c r="Q222" s="37"/>
      <c r="R222" s="51"/>
      <c r="S222" s="51"/>
    </row>
    <row r="223" spans="1:21" s="25" customFormat="1" ht="96.75" customHeight="1" x14ac:dyDescent="0.2">
      <c r="A223" s="164" t="s">
        <v>775</v>
      </c>
      <c r="B223" s="62" t="s">
        <v>1667</v>
      </c>
      <c r="C223" s="40"/>
      <c r="D223" s="36" t="s">
        <v>801</v>
      </c>
      <c r="E223" s="36" t="s">
        <v>106</v>
      </c>
      <c r="F223" s="36" t="s">
        <v>521</v>
      </c>
      <c r="G223" s="100"/>
      <c r="H223" s="101"/>
      <c r="I223" s="57">
        <v>200000</v>
      </c>
      <c r="J223" s="40" t="s">
        <v>32</v>
      </c>
      <c r="K223" s="57"/>
      <c r="L223" s="57"/>
      <c r="M223" s="58" t="s">
        <v>802</v>
      </c>
      <c r="N223" s="37" t="s">
        <v>113</v>
      </c>
      <c r="O223" s="37" t="s">
        <v>113</v>
      </c>
      <c r="P223" s="37" t="s">
        <v>36</v>
      </c>
      <c r="Q223" s="37"/>
      <c r="R223" s="51"/>
      <c r="S223" s="51"/>
    </row>
    <row r="224" spans="1:21" s="25" customFormat="1" ht="96.75" customHeight="1" x14ac:dyDescent="0.2">
      <c r="A224" s="164" t="s">
        <v>778</v>
      </c>
      <c r="B224" s="62" t="s">
        <v>1668</v>
      </c>
      <c r="C224" s="40" t="s">
        <v>120</v>
      </c>
      <c r="D224" s="36" t="s">
        <v>804</v>
      </c>
      <c r="E224" s="36" t="s">
        <v>106</v>
      </c>
      <c r="F224" s="36" t="s">
        <v>521</v>
      </c>
      <c r="G224" s="100"/>
      <c r="H224" s="101"/>
      <c r="I224" s="57">
        <v>1351570</v>
      </c>
      <c r="J224" s="40" t="s">
        <v>94</v>
      </c>
      <c r="K224" s="57">
        <v>391690</v>
      </c>
      <c r="L224" s="57"/>
      <c r="M224" s="58" t="s">
        <v>805</v>
      </c>
      <c r="N224" s="37" t="s">
        <v>55</v>
      </c>
      <c r="O224" s="37" t="s">
        <v>124</v>
      </c>
      <c r="P224" s="37" t="s">
        <v>36</v>
      </c>
      <c r="Q224" s="37"/>
      <c r="R224" s="40" t="s">
        <v>108</v>
      </c>
      <c r="S224" s="51"/>
      <c r="T224" s="96"/>
      <c r="U224" s="37"/>
    </row>
    <row r="225" spans="1:19" s="25" customFormat="1" ht="96.75" customHeight="1" x14ac:dyDescent="0.2">
      <c r="A225" s="164" t="s">
        <v>781</v>
      </c>
      <c r="B225" s="62" t="s">
        <v>1669</v>
      </c>
      <c r="C225" s="40" t="s">
        <v>120</v>
      </c>
      <c r="D225" s="36" t="s">
        <v>807</v>
      </c>
      <c r="E225" s="36" t="s">
        <v>106</v>
      </c>
      <c r="F225" s="36" t="s">
        <v>521</v>
      </c>
      <c r="G225" s="100"/>
      <c r="H225" s="101"/>
      <c r="I225" s="57">
        <f>300000+750000</f>
        <v>1050000</v>
      </c>
      <c r="J225" s="40" t="s">
        <v>94</v>
      </c>
      <c r="K225" s="57">
        <f>4500+112500</f>
        <v>117000</v>
      </c>
      <c r="L225" s="57"/>
      <c r="M225" s="58" t="s">
        <v>808</v>
      </c>
      <c r="N225" s="37" t="s">
        <v>124</v>
      </c>
      <c r="O225" s="37" t="s">
        <v>48</v>
      </c>
      <c r="P225" s="37" t="s">
        <v>36</v>
      </c>
      <c r="Q225" s="37"/>
      <c r="R225" s="40" t="s">
        <v>108</v>
      </c>
      <c r="S225" s="51"/>
    </row>
    <row r="226" spans="1:19" s="25" customFormat="1" ht="96.75" customHeight="1" x14ac:dyDescent="0.2">
      <c r="A226" s="164" t="s">
        <v>784</v>
      </c>
      <c r="B226" s="62" t="s">
        <v>1670</v>
      </c>
      <c r="C226" s="40"/>
      <c r="D226" s="36" t="s">
        <v>810</v>
      </c>
      <c r="E226" s="36" t="s">
        <v>106</v>
      </c>
      <c r="F226" s="36" t="s">
        <v>521</v>
      </c>
      <c r="G226" s="100"/>
      <c r="H226" s="101"/>
      <c r="I226" s="57">
        <v>200000</v>
      </c>
      <c r="J226" s="40" t="s">
        <v>94</v>
      </c>
      <c r="K226" s="57"/>
      <c r="L226" s="57"/>
      <c r="M226" s="58" t="s">
        <v>811</v>
      </c>
      <c r="N226" s="37" t="s">
        <v>48</v>
      </c>
      <c r="O226" s="37" t="s">
        <v>48</v>
      </c>
      <c r="P226" s="37" t="s">
        <v>36</v>
      </c>
      <c r="Q226" s="37"/>
      <c r="R226" s="51"/>
      <c r="S226" s="51"/>
    </row>
    <row r="227" spans="1:19" s="25" customFormat="1" ht="96.75" customHeight="1" x14ac:dyDescent="0.2">
      <c r="A227" s="164" t="s">
        <v>787</v>
      </c>
      <c r="B227" s="62" t="s">
        <v>812</v>
      </c>
      <c r="C227" s="40" t="s">
        <v>120</v>
      </c>
      <c r="D227" s="36" t="s">
        <v>813</v>
      </c>
      <c r="E227" s="36" t="s">
        <v>106</v>
      </c>
      <c r="F227" s="36" t="s">
        <v>521</v>
      </c>
      <c r="G227" s="100"/>
      <c r="H227" s="101"/>
      <c r="I227" s="57">
        <v>250000</v>
      </c>
      <c r="J227" s="40" t="s">
        <v>94</v>
      </c>
      <c r="K227" s="57">
        <v>12000</v>
      </c>
      <c r="L227" s="57"/>
      <c r="M227" s="58" t="s">
        <v>814</v>
      </c>
      <c r="N227" s="37" t="s">
        <v>124</v>
      </c>
      <c r="O227" s="37" t="s">
        <v>48</v>
      </c>
      <c r="P227" s="37" t="s">
        <v>36</v>
      </c>
      <c r="Q227" s="37"/>
      <c r="R227" s="40" t="s">
        <v>108</v>
      </c>
      <c r="S227" s="51"/>
    </row>
    <row r="228" spans="1:19" s="25" customFormat="1" ht="96.75" customHeight="1" x14ac:dyDescent="0.2">
      <c r="A228" s="164" t="s">
        <v>790</v>
      </c>
      <c r="B228" s="62" t="s">
        <v>1671</v>
      </c>
      <c r="C228" s="40" t="s">
        <v>120</v>
      </c>
      <c r="D228" s="36" t="s">
        <v>1672</v>
      </c>
      <c r="E228" s="36" t="s">
        <v>106</v>
      </c>
      <c r="F228" s="36" t="s">
        <v>521</v>
      </c>
      <c r="G228" s="100"/>
      <c r="H228" s="101"/>
      <c r="I228" s="57">
        <v>120000</v>
      </c>
      <c r="J228" s="40" t="s">
        <v>94</v>
      </c>
      <c r="K228" s="57">
        <v>18000</v>
      </c>
      <c r="L228" s="57"/>
      <c r="M228" s="58" t="s">
        <v>1673</v>
      </c>
      <c r="N228" s="37" t="s">
        <v>124</v>
      </c>
      <c r="O228" s="37" t="s">
        <v>48</v>
      </c>
      <c r="P228" s="37" t="s">
        <v>36</v>
      </c>
      <c r="Q228" s="37"/>
      <c r="R228" s="40" t="s">
        <v>108</v>
      </c>
      <c r="S228" s="51"/>
    </row>
    <row r="229" spans="1:19" s="25" customFormat="1" ht="96.75" customHeight="1" x14ac:dyDescent="0.2">
      <c r="A229" s="164" t="s">
        <v>793</v>
      </c>
      <c r="B229" s="62" t="s">
        <v>1674</v>
      </c>
      <c r="C229" s="40"/>
      <c r="D229" s="36" t="s">
        <v>1675</v>
      </c>
      <c r="E229" s="36" t="s">
        <v>106</v>
      </c>
      <c r="F229" s="36" t="s">
        <v>521</v>
      </c>
      <c r="G229" s="100"/>
      <c r="H229" s="101"/>
      <c r="I229" s="57">
        <v>250000</v>
      </c>
      <c r="J229" s="40" t="s">
        <v>94</v>
      </c>
      <c r="K229" s="57"/>
      <c r="L229" s="57"/>
      <c r="M229" s="58" t="s">
        <v>1676</v>
      </c>
      <c r="N229" s="37" t="s">
        <v>48</v>
      </c>
      <c r="O229" s="37" t="s">
        <v>48</v>
      </c>
      <c r="P229" s="37" t="s">
        <v>36</v>
      </c>
      <c r="Q229" s="37"/>
      <c r="R229" s="40"/>
      <c r="S229" s="51"/>
    </row>
    <row r="230" spans="1:19" s="25" customFormat="1" ht="96.75" customHeight="1" x14ac:dyDescent="0.2">
      <c r="A230" s="164" t="s">
        <v>796</v>
      </c>
      <c r="B230" s="62" t="s">
        <v>1677</v>
      </c>
      <c r="C230" s="40"/>
      <c r="D230" s="36" t="s">
        <v>1678</v>
      </c>
      <c r="E230" s="36" t="s">
        <v>106</v>
      </c>
      <c r="F230" s="36" t="s">
        <v>521</v>
      </c>
      <c r="G230" s="100"/>
      <c r="H230" s="101"/>
      <c r="I230" s="57">
        <v>180000</v>
      </c>
      <c r="J230" s="40" t="s">
        <v>94</v>
      </c>
      <c r="K230" s="57"/>
      <c r="L230" s="57"/>
      <c r="M230" s="58" t="s">
        <v>1679</v>
      </c>
      <c r="N230" s="37" t="s">
        <v>48</v>
      </c>
      <c r="O230" s="37" t="s">
        <v>48</v>
      </c>
      <c r="P230" s="37" t="s">
        <v>36</v>
      </c>
      <c r="Q230" s="37"/>
      <c r="R230" s="40"/>
      <c r="S230" s="51"/>
    </row>
    <row r="231" spans="1:19" s="25" customFormat="1" ht="96.75" customHeight="1" x14ac:dyDescent="0.2">
      <c r="A231" s="164" t="s">
        <v>799</v>
      </c>
      <c r="B231" s="62" t="s">
        <v>1680</v>
      </c>
      <c r="C231" s="40"/>
      <c r="D231" s="36" t="s">
        <v>1681</v>
      </c>
      <c r="E231" s="36" t="s">
        <v>106</v>
      </c>
      <c r="F231" s="36" t="s">
        <v>521</v>
      </c>
      <c r="G231" s="100"/>
      <c r="H231" s="101"/>
      <c r="I231" s="57">
        <v>120000</v>
      </c>
      <c r="J231" s="40" t="s">
        <v>94</v>
      </c>
      <c r="K231" s="57"/>
      <c r="L231" s="57"/>
      <c r="M231" s="58" t="s">
        <v>1682</v>
      </c>
      <c r="N231" s="37" t="s">
        <v>113</v>
      </c>
      <c r="O231" s="37" t="s">
        <v>113</v>
      </c>
      <c r="P231" s="37" t="s">
        <v>36</v>
      </c>
      <c r="Q231" s="37"/>
      <c r="R231" s="40"/>
      <c r="S231" s="51"/>
    </row>
    <row r="232" spans="1:19" s="25" customFormat="1" ht="96.75" customHeight="1" x14ac:dyDescent="0.2">
      <c r="A232" s="164" t="s">
        <v>803</v>
      </c>
      <c r="B232" s="62" t="s">
        <v>1677</v>
      </c>
      <c r="C232" s="40"/>
      <c r="D232" s="36" t="s">
        <v>1684</v>
      </c>
      <c r="E232" s="36" t="s">
        <v>106</v>
      </c>
      <c r="F232" s="36" t="s">
        <v>521</v>
      </c>
      <c r="G232" s="100"/>
      <c r="H232" s="101"/>
      <c r="I232" s="57">
        <v>20000</v>
      </c>
      <c r="J232" s="40" t="s">
        <v>94</v>
      </c>
      <c r="K232" s="57"/>
      <c r="L232" s="57"/>
      <c r="M232" s="58" t="s">
        <v>1683</v>
      </c>
      <c r="N232" s="37" t="s">
        <v>113</v>
      </c>
      <c r="O232" s="37" t="s">
        <v>113</v>
      </c>
      <c r="P232" s="37" t="s">
        <v>36</v>
      </c>
      <c r="Q232" s="37"/>
      <c r="R232" s="40"/>
      <c r="S232" s="51"/>
    </row>
    <row r="233" spans="1:19" s="25" customFormat="1" ht="35.450000000000003" customHeight="1" x14ac:dyDescent="0.25">
      <c r="A233" s="165" t="s">
        <v>806</v>
      </c>
      <c r="B233" s="103" t="s">
        <v>816</v>
      </c>
      <c r="C233" s="104"/>
      <c r="D233" s="105" t="s">
        <v>817</v>
      </c>
      <c r="E233" s="105"/>
      <c r="F233" s="105"/>
      <c r="G233" s="106"/>
      <c r="H233" s="107"/>
      <c r="I233" s="108">
        <f>I234+I235+I236+I237</f>
        <v>176000</v>
      </c>
      <c r="J233" s="104"/>
      <c r="K233" s="108"/>
      <c r="L233" s="108"/>
      <c r="M233" s="109"/>
      <c r="N233" s="110"/>
      <c r="O233" s="110"/>
      <c r="P233" s="110"/>
      <c r="Q233" s="110"/>
      <c r="R233" s="110"/>
      <c r="S233" s="110"/>
    </row>
    <row r="234" spans="1:19" s="25" customFormat="1" ht="96.75" customHeight="1" x14ac:dyDescent="0.2">
      <c r="A234" s="164" t="s">
        <v>809</v>
      </c>
      <c r="B234" s="62" t="s">
        <v>1685</v>
      </c>
      <c r="C234" s="40"/>
      <c r="D234" s="36" t="s">
        <v>819</v>
      </c>
      <c r="E234" s="36" t="s">
        <v>301</v>
      </c>
      <c r="F234" s="36" t="s">
        <v>521</v>
      </c>
      <c r="G234" s="100"/>
      <c r="H234" s="101"/>
      <c r="I234" s="57">
        <v>50000</v>
      </c>
      <c r="J234" s="40" t="s">
        <v>94</v>
      </c>
      <c r="K234" s="57"/>
      <c r="L234" s="57"/>
      <c r="M234" s="58" t="s">
        <v>1689</v>
      </c>
      <c r="N234" s="37" t="s">
        <v>113</v>
      </c>
      <c r="O234" s="37" t="s">
        <v>113</v>
      </c>
      <c r="P234" s="37" t="s">
        <v>36</v>
      </c>
      <c r="Q234" s="37"/>
      <c r="R234" s="51"/>
      <c r="S234" s="51"/>
    </row>
    <row r="235" spans="1:19" s="25" customFormat="1" ht="96.75" customHeight="1" x14ac:dyDescent="0.2">
      <c r="A235" s="164" t="s">
        <v>815</v>
      </c>
      <c r="B235" s="62" t="s">
        <v>1686</v>
      </c>
      <c r="C235" s="40"/>
      <c r="D235" s="36" t="s">
        <v>821</v>
      </c>
      <c r="E235" s="36" t="s">
        <v>301</v>
      </c>
      <c r="F235" s="36" t="s">
        <v>521</v>
      </c>
      <c r="G235" s="100"/>
      <c r="H235" s="101"/>
      <c r="I235" s="57">
        <v>50000</v>
      </c>
      <c r="J235" s="40" t="s">
        <v>94</v>
      </c>
      <c r="K235" s="57"/>
      <c r="L235" s="57"/>
      <c r="M235" s="58" t="s">
        <v>1690</v>
      </c>
      <c r="N235" s="37" t="s">
        <v>48</v>
      </c>
      <c r="O235" s="37" t="s">
        <v>48</v>
      </c>
      <c r="P235" s="37" t="s">
        <v>36</v>
      </c>
      <c r="Q235" s="37"/>
      <c r="R235" s="51"/>
      <c r="S235" s="51"/>
    </row>
    <row r="236" spans="1:19" s="25" customFormat="1" ht="96.75" customHeight="1" x14ac:dyDescent="0.2">
      <c r="A236" s="164" t="s">
        <v>818</v>
      </c>
      <c r="B236" s="62" t="s">
        <v>1687</v>
      </c>
      <c r="C236" s="40"/>
      <c r="D236" s="36" t="s">
        <v>823</v>
      </c>
      <c r="E236" s="36" t="s">
        <v>301</v>
      </c>
      <c r="F236" s="36" t="s">
        <v>521</v>
      </c>
      <c r="G236" s="100"/>
      <c r="H236" s="101"/>
      <c r="I236" s="57">
        <v>26000</v>
      </c>
      <c r="J236" s="40" t="s">
        <v>94</v>
      </c>
      <c r="K236" s="57"/>
      <c r="L236" s="57"/>
      <c r="M236" s="58" t="s">
        <v>1691</v>
      </c>
      <c r="N236" s="37" t="s">
        <v>113</v>
      </c>
      <c r="O236" s="37" t="s">
        <v>113</v>
      </c>
      <c r="P236" s="37" t="s">
        <v>36</v>
      </c>
      <c r="Q236" s="37"/>
      <c r="R236" s="51"/>
      <c r="S236" s="51"/>
    </row>
    <row r="237" spans="1:19" s="25" customFormat="1" ht="96.75" customHeight="1" x14ac:dyDescent="0.2">
      <c r="A237" s="164" t="s">
        <v>820</v>
      </c>
      <c r="B237" s="62" t="s">
        <v>1688</v>
      </c>
      <c r="C237" s="40" t="s">
        <v>120</v>
      </c>
      <c r="D237" s="36" t="s">
        <v>825</v>
      </c>
      <c r="E237" s="36" t="s">
        <v>301</v>
      </c>
      <c r="F237" s="36" t="s">
        <v>521</v>
      </c>
      <c r="G237" s="100"/>
      <c r="H237" s="101"/>
      <c r="I237" s="57">
        <v>50000</v>
      </c>
      <c r="J237" s="40" t="s">
        <v>94</v>
      </c>
      <c r="K237" s="57">
        <v>7500</v>
      </c>
      <c r="L237" s="57"/>
      <c r="M237" s="58" t="s">
        <v>826</v>
      </c>
      <c r="N237" s="37" t="s">
        <v>124</v>
      </c>
      <c r="O237" s="37" t="s">
        <v>48</v>
      </c>
      <c r="P237" s="37" t="s">
        <v>36</v>
      </c>
      <c r="Q237" s="37"/>
      <c r="R237" s="40" t="s">
        <v>108</v>
      </c>
      <c r="S237" s="51"/>
    </row>
    <row r="238" spans="1:19" s="25" customFormat="1" ht="35.450000000000003" customHeight="1" x14ac:dyDescent="0.25">
      <c r="A238" s="165" t="s">
        <v>822</v>
      </c>
      <c r="B238" s="103" t="s">
        <v>828</v>
      </c>
      <c r="C238" s="104"/>
      <c r="D238" s="105" t="s">
        <v>829</v>
      </c>
      <c r="E238" s="105"/>
      <c r="F238" s="105"/>
      <c r="G238" s="106"/>
      <c r="H238" s="107"/>
      <c r="I238" s="108">
        <f>I239+I240+I241+I242+I243</f>
        <v>470900</v>
      </c>
      <c r="J238" s="104"/>
      <c r="K238" s="108"/>
      <c r="L238" s="108"/>
      <c r="M238" s="109"/>
      <c r="N238" s="110"/>
      <c r="O238" s="110"/>
      <c r="P238" s="110"/>
      <c r="Q238" s="110"/>
      <c r="R238" s="110"/>
      <c r="S238" s="110"/>
    </row>
    <row r="239" spans="1:19" s="25" customFormat="1" ht="96.75" customHeight="1" x14ac:dyDescent="0.2">
      <c r="A239" s="164" t="s">
        <v>824</v>
      </c>
      <c r="B239" s="62" t="s">
        <v>1692</v>
      </c>
      <c r="C239" s="40" t="s">
        <v>120</v>
      </c>
      <c r="D239" s="36" t="s">
        <v>832</v>
      </c>
      <c r="E239" s="36" t="s">
        <v>833</v>
      </c>
      <c r="F239" s="36" t="s">
        <v>521</v>
      </c>
      <c r="G239" s="100"/>
      <c r="H239" s="101"/>
      <c r="I239" s="57">
        <v>90900</v>
      </c>
      <c r="J239" s="40" t="s">
        <v>94</v>
      </c>
      <c r="K239" s="57">
        <v>13635</v>
      </c>
      <c r="L239" s="57"/>
      <c r="M239" s="58" t="s">
        <v>1700</v>
      </c>
      <c r="N239" s="37" t="s">
        <v>124</v>
      </c>
      <c r="O239" s="37" t="s">
        <v>48</v>
      </c>
      <c r="P239" s="37" t="s">
        <v>36</v>
      </c>
      <c r="Q239" s="37"/>
      <c r="R239" s="40" t="s">
        <v>108</v>
      </c>
      <c r="S239" s="51"/>
    </row>
    <row r="240" spans="1:19" s="25" customFormat="1" ht="96.75" customHeight="1" x14ac:dyDescent="0.2">
      <c r="A240" s="164" t="s">
        <v>827</v>
      </c>
      <c r="B240" s="62" t="s">
        <v>1693</v>
      </c>
      <c r="C240" s="40"/>
      <c r="D240" s="36" t="s">
        <v>835</v>
      </c>
      <c r="E240" s="36" t="s">
        <v>833</v>
      </c>
      <c r="F240" s="36" t="s">
        <v>521</v>
      </c>
      <c r="G240" s="100"/>
      <c r="H240" s="101"/>
      <c r="I240" s="57">
        <v>35000</v>
      </c>
      <c r="J240" s="40" t="s">
        <v>94</v>
      </c>
      <c r="K240" s="57"/>
      <c r="L240" s="57"/>
      <c r="M240" s="58" t="s">
        <v>836</v>
      </c>
      <c r="N240" s="37" t="s">
        <v>48</v>
      </c>
      <c r="O240" s="37" t="s">
        <v>48</v>
      </c>
      <c r="P240" s="37" t="s">
        <v>36</v>
      </c>
      <c r="Q240" s="37"/>
      <c r="R240" s="51"/>
      <c r="S240" s="51"/>
    </row>
    <row r="241" spans="1:19" s="25" customFormat="1" ht="96.75" customHeight="1" x14ac:dyDescent="0.2">
      <c r="A241" s="164" t="s">
        <v>830</v>
      </c>
      <c r="B241" s="62" t="s">
        <v>1694</v>
      </c>
      <c r="C241" s="40"/>
      <c r="D241" s="36" t="s">
        <v>838</v>
      </c>
      <c r="E241" s="36" t="s">
        <v>833</v>
      </c>
      <c r="F241" s="36" t="s">
        <v>521</v>
      </c>
      <c r="G241" s="100"/>
      <c r="H241" s="101"/>
      <c r="I241" s="57">
        <v>35000</v>
      </c>
      <c r="J241" s="40" t="s">
        <v>94</v>
      </c>
      <c r="K241" s="57"/>
      <c r="L241" s="57"/>
      <c r="M241" s="58" t="s">
        <v>839</v>
      </c>
      <c r="N241" s="37" t="s">
        <v>48</v>
      </c>
      <c r="O241" s="37" t="s">
        <v>48</v>
      </c>
      <c r="P241" s="37" t="s">
        <v>36</v>
      </c>
      <c r="Q241" s="37"/>
      <c r="R241" s="51"/>
      <c r="S241" s="51"/>
    </row>
    <row r="242" spans="1:19" s="25" customFormat="1" ht="96.75" customHeight="1" x14ac:dyDescent="0.2">
      <c r="A242" s="164" t="s">
        <v>834</v>
      </c>
      <c r="B242" s="62" t="s">
        <v>1695</v>
      </c>
      <c r="C242" s="40"/>
      <c r="D242" s="36" t="s">
        <v>842</v>
      </c>
      <c r="E242" s="36" t="s">
        <v>833</v>
      </c>
      <c r="F242" s="36" t="s">
        <v>521</v>
      </c>
      <c r="G242" s="100"/>
      <c r="H242" s="101"/>
      <c r="I242" s="57">
        <v>180000</v>
      </c>
      <c r="J242" s="40" t="s">
        <v>94</v>
      </c>
      <c r="K242" s="57"/>
      <c r="L242" s="57"/>
      <c r="M242" s="58" t="s">
        <v>843</v>
      </c>
      <c r="N242" s="37" t="s">
        <v>113</v>
      </c>
      <c r="O242" s="37" t="s">
        <v>113</v>
      </c>
      <c r="P242" s="37" t="s">
        <v>36</v>
      </c>
      <c r="Q242" s="37"/>
      <c r="R242" s="51"/>
      <c r="S242" s="51"/>
    </row>
    <row r="243" spans="1:19" s="25" customFormat="1" ht="96.75" customHeight="1" x14ac:dyDescent="0.2">
      <c r="A243" s="164" t="s">
        <v>837</v>
      </c>
      <c r="B243" s="62" t="s">
        <v>1696</v>
      </c>
      <c r="C243" s="40"/>
      <c r="D243" s="36" t="s">
        <v>846</v>
      </c>
      <c r="E243" s="36" t="s">
        <v>833</v>
      </c>
      <c r="F243" s="36" t="s">
        <v>521</v>
      </c>
      <c r="G243" s="100"/>
      <c r="H243" s="101"/>
      <c r="I243" s="57">
        <v>130000</v>
      </c>
      <c r="J243" s="40" t="s">
        <v>94</v>
      </c>
      <c r="K243" s="57"/>
      <c r="L243" s="57"/>
      <c r="M243" s="58" t="s">
        <v>847</v>
      </c>
      <c r="N243" s="37" t="s">
        <v>113</v>
      </c>
      <c r="O243" s="37" t="s">
        <v>113</v>
      </c>
      <c r="P243" s="37" t="s">
        <v>36</v>
      </c>
      <c r="Q243" s="37"/>
      <c r="R243" s="51"/>
      <c r="S243" s="51"/>
    </row>
    <row r="244" spans="1:19" s="25" customFormat="1" ht="35.450000000000003" customHeight="1" x14ac:dyDescent="0.25">
      <c r="A244" s="103" t="s">
        <v>840</v>
      </c>
      <c r="B244" s="103" t="s">
        <v>850</v>
      </c>
      <c r="C244" s="104"/>
      <c r="D244" s="105" t="s">
        <v>851</v>
      </c>
      <c r="E244" s="105"/>
      <c r="F244" s="105"/>
      <c r="G244" s="106"/>
      <c r="H244" s="107"/>
      <c r="I244" s="108">
        <f>I245+I246+I247</f>
        <v>95000</v>
      </c>
      <c r="J244" s="104"/>
      <c r="K244" s="108"/>
      <c r="L244" s="108"/>
      <c r="M244" s="109"/>
      <c r="N244" s="110"/>
      <c r="O244" s="110"/>
      <c r="P244" s="110"/>
      <c r="Q244" s="110"/>
      <c r="R244" s="110"/>
      <c r="S244" s="110"/>
    </row>
    <row r="245" spans="1:19" s="25" customFormat="1" ht="96.75" customHeight="1" x14ac:dyDescent="0.2">
      <c r="A245" s="62" t="s">
        <v>844</v>
      </c>
      <c r="B245" s="62" t="s">
        <v>1697</v>
      </c>
      <c r="C245" s="40" t="s">
        <v>120</v>
      </c>
      <c r="D245" s="36" t="s">
        <v>853</v>
      </c>
      <c r="E245" s="36" t="s">
        <v>854</v>
      </c>
      <c r="F245" s="36" t="s">
        <v>521</v>
      </c>
      <c r="G245" s="100"/>
      <c r="H245" s="101"/>
      <c r="I245" s="57">
        <v>25000</v>
      </c>
      <c r="J245" s="40" t="s">
        <v>94</v>
      </c>
      <c r="K245" s="57">
        <v>3750</v>
      </c>
      <c r="L245" s="57"/>
      <c r="M245" s="58" t="s">
        <v>1701</v>
      </c>
      <c r="N245" s="37" t="s">
        <v>124</v>
      </c>
      <c r="O245" s="37" t="s">
        <v>48</v>
      </c>
      <c r="P245" s="37" t="s">
        <v>36</v>
      </c>
      <c r="Q245" s="37"/>
      <c r="R245" s="40" t="s">
        <v>108</v>
      </c>
      <c r="S245" s="51"/>
    </row>
    <row r="246" spans="1:19" s="25" customFormat="1" ht="96.75" customHeight="1" x14ac:dyDescent="0.2">
      <c r="A246" s="62" t="s">
        <v>848</v>
      </c>
      <c r="B246" s="62" t="s">
        <v>1698</v>
      </c>
      <c r="C246" s="40"/>
      <c r="D246" s="36" t="s">
        <v>856</v>
      </c>
      <c r="E246" s="36" t="s">
        <v>854</v>
      </c>
      <c r="F246" s="36" t="s">
        <v>521</v>
      </c>
      <c r="G246" s="100"/>
      <c r="H246" s="101"/>
      <c r="I246" s="57">
        <v>30000</v>
      </c>
      <c r="J246" s="40" t="s">
        <v>94</v>
      </c>
      <c r="K246" s="57"/>
      <c r="L246" s="57"/>
      <c r="M246" s="58" t="s">
        <v>857</v>
      </c>
      <c r="N246" s="37" t="s">
        <v>113</v>
      </c>
      <c r="O246" s="37" t="s">
        <v>113</v>
      </c>
      <c r="P246" s="37" t="s">
        <v>36</v>
      </c>
      <c r="Q246" s="37"/>
      <c r="R246" s="51"/>
      <c r="S246" s="51"/>
    </row>
    <row r="247" spans="1:19" s="25" customFormat="1" ht="96.75" customHeight="1" x14ac:dyDescent="0.2">
      <c r="A247" s="62" t="s">
        <v>849</v>
      </c>
      <c r="B247" s="62" t="s">
        <v>1699</v>
      </c>
      <c r="C247" s="40" t="s">
        <v>120</v>
      </c>
      <c r="D247" s="36" t="s">
        <v>859</v>
      </c>
      <c r="E247" s="36" t="s">
        <v>854</v>
      </c>
      <c r="F247" s="36" t="s">
        <v>521</v>
      </c>
      <c r="G247" s="100"/>
      <c r="H247" s="101"/>
      <c r="I247" s="57">
        <v>40000</v>
      </c>
      <c r="J247" s="40" t="s">
        <v>94</v>
      </c>
      <c r="K247" s="57">
        <v>6000</v>
      </c>
      <c r="L247" s="57"/>
      <c r="M247" s="58" t="s">
        <v>860</v>
      </c>
      <c r="N247" s="37" t="s">
        <v>124</v>
      </c>
      <c r="O247" s="37" t="s">
        <v>48</v>
      </c>
      <c r="P247" s="37" t="s">
        <v>36</v>
      </c>
      <c r="Q247" s="37"/>
      <c r="R247" s="40" t="s">
        <v>108</v>
      </c>
      <c r="S247" s="51"/>
    </row>
    <row r="248" spans="1:19" s="25" customFormat="1" ht="35.450000000000003" customHeight="1" x14ac:dyDescent="0.2">
      <c r="A248" s="103" t="s">
        <v>852</v>
      </c>
      <c r="B248" s="103" t="s">
        <v>862</v>
      </c>
      <c r="C248" s="104"/>
      <c r="D248" s="105" t="s">
        <v>863</v>
      </c>
      <c r="E248" s="105"/>
      <c r="F248" s="105"/>
      <c r="G248" s="106"/>
      <c r="H248" s="107"/>
      <c r="I248" s="108">
        <f>I249+I250+I251</f>
        <v>180000</v>
      </c>
      <c r="J248" s="104"/>
      <c r="K248" s="108"/>
      <c r="L248" s="108"/>
      <c r="M248" s="109"/>
      <c r="N248" s="110"/>
      <c r="O248" s="110"/>
      <c r="P248" s="110"/>
      <c r="Q248" s="110"/>
      <c r="R248" s="51"/>
      <c r="S248" s="51"/>
    </row>
    <row r="249" spans="1:19" s="25" customFormat="1" ht="96.75" customHeight="1" x14ac:dyDescent="0.2">
      <c r="A249" s="62" t="s">
        <v>855</v>
      </c>
      <c r="B249" s="62" t="s">
        <v>1702</v>
      </c>
      <c r="C249" s="40"/>
      <c r="D249" s="36" t="s">
        <v>865</v>
      </c>
      <c r="E249" s="36" t="s">
        <v>866</v>
      </c>
      <c r="F249" s="36" t="s">
        <v>521</v>
      </c>
      <c r="G249" s="100"/>
      <c r="H249" s="101"/>
      <c r="I249" s="57">
        <v>80000</v>
      </c>
      <c r="J249" s="40" t="s">
        <v>94</v>
      </c>
      <c r="K249" s="57"/>
      <c r="L249" s="57"/>
      <c r="M249" s="58" t="s">
        <v>867</v>
      </c>
      <c r="N249" s="37" t="s">
        <v>48</v>
      </c>
      <c r="O249" s="37" t="s">
        <v>48</v>
      </c>
      <c r="P249" s="37" t="s">
        <v>36</v>
      </c>
      <c r="Q249" s="37"/>
      <c r="R249" s="51"/>
      <c r="S249" s="51"/>
    </row>
    <row r="250" spans="1:19" s="25" customFormat="1" ht="96.75" customHeight="1" x14ac:dyDescent="0.2">
      <c r="A250" s="62" t="s">
        <v>858</v>
      </c>
      <c r="B250" s="62" t="s">
        <v>1703</v>
      </c>
      <c r="C250" s="40" t="s">
        <v>120</v>
      </c>
      <c r="D250" s="36" t="s">
        <v>869</v>
      </c>
      <c r="E250" s="36" t="s">
        <v>866</v>
      </c>
      <c r="F250" s="36" t="s">
        <v>521</v>
      </c>
      <c r="G250" s="100"/>
      <c r="H250" s="101"/>
      <c r="I250" s="57">
        <v>50000</v>
      </c>
      <c r="J250" s="40" t="s">
        <v>94</v>
      </c>
      <c r="K250" s="57">
        <v>7500</v>
      </c>
      <c r="L250" s="57"/>
      <c r="M250" s="58" t="s">
        <v>1704</v>
      </c>
      <c r="N250" s="37" t="s">
        <v>124</v>
      </c>
      <c r="O250" s="37" t="s">
        <v>48</v>
      </c>
      <c r="P250" s="37" t="s">
        <v>36</v>
      </c>
      <c r="Q250" s="37"/>
      <c r="R250" s="40" t="s">
        <v>108</v>
      </c>
      <c r="S250" s="51"/>
    </row>
    <row r="251" spans="1:19" s="25" customFormat="1" ht="96.75" customHeight="1" x14ac:dyDescent="0.2">
      <c r="A251" s="164" t="s">
        <v>861</v>
      </c>
      <c r="B251" s="62" t="s">
        <v>1705</v>
      </c>
      <c r="C251" s="40" t="s">
        <v>120</v>
      </c>
      <c r="D251" s="36" t="s">
        <v>1707</v>
      </c>
      <c r="E251" s="36" t="s">
        <v>866</v>
      </c>
      <c r="F251" s="36" t="s">
        <v>521</v>
      </c>
      <c r="G251" s="100"/>
      <c r="H251" s="101"/>
      <c r="I251" s="57">
        <v>50000</v>
      </c>
      <c r="J251" s="40" t="s">
        <v>94</v>
      </c>
      <c r="K251" s="57">
        <v>7500</v>
      </c>
      <c r="L251" s="57"/>
      <c r="M251" s="58" t="s">
        <v>1706</v>
      </c>
      <c r="N251" s="37" t="s">
        <v>124</v>
      </c>
      <c r="O251" s="37" t="s">
        <v>48</v>
      </c>
      <c r="P251" s="37" t="s">
        <v>36</v>
      </c>
      <c r="Q251" s="37"/>
      <c r="R251" s="40" t="s">
        <v>108</v>
      </c>
      <c r="S251" s="51"/>
    </row>
    <row r="252" spans="1:19" s="25" customFormat="1" ht="35.450000000000003" customHeight="1" x14ac:dyDescent="0.2">
      <c r="A252" s="165" t="s">
        <v>864</v>
      </c>
      <c r="B252" s="157" t="s">
        <v>871</v>
      </c>
      <c r="C252" s="104"/>
      <c r="D252" s="105" t="s">
        <v>872</v>
      </c>
      <c r="E252" s="105"/>
      <c r="F252" s="105"/>
      <c r="G252" s="106"/>
      <c r="H252" s="107"/>
      <c r="I252" s="108">
        <f>I253+I254+I255+I256+I257</f>
        <v>506000</v>
      </c>
      <c r="J252" s="104"/>
      <c r="K252" s="108"/>
      <c r="L252" s="108"/>
      <c r="M252" s="109"/>
      <c r="N252" s="110"/>
      <c r="O252" s="110"/>
      <c r="P252" s="110"/>
      <c r="Q252" s="110"/>
      <c r="R252" s="51"/>
      <c r="S252" s="51"/>
    </row>
    <row r="253" spans="1:19" s="25" customFormat="1" ht="96.75" customHeight="1" x14ac:dyDescent="0.2">
      <c r="A253" s="164" t="s">
        <v>868</v>
      </c>
      <c r="B253" s="62" t="s">
        <v>1708</v>
      </c>
      <c r="C253" s="40"/>
      <c r="D253" s="36" t="s">
        <v>874</v>
      </c>
      <c r="E253" s="36" t="s">
        <v>411</v>
      </c>
      <c r="F253" s="36" t="s">
        <v>521</v>
      </c>
      <c r="G253" s="100"/>
      <c r="H253" s="101"/>
      <c r="I253" s="57">
        <v>132000</v>
      </c>
      <c r="J253" s="40" t="s">
        <v>94</v>
      </c>
      <c r="K253" s="57"/>
      <c r="L253" s="57"/>
      <c r="M253" s="58" t="s">
        <v>875</v>
      </c>
      <c r="N253" s="37" t="s">
        <v>113</v>
      </c>
      <c r="O253" s="37" t="s">
        <v>113</v>
      </c>
      <c r="P253" s="37" t="s">
        <v>36</v>
      </c>
      <c r="Q253" s="37"/>
      <c r="R253" s="51"/>
      <c r="S253" s="51"/>
    </row>
    <row r="254" spans="1:19" s="25" customFormat="1" ht="96.75" customHeight="1" x14ac:dyDescent="0.2">
      <c r="A254" s="164" t="s">
        <v>870</v>
      </c>
      <c r="B254" s="62" t="s">
        <v>1709</v>
      </c>
      <c r="C254" s="40"/>
      <c r="D254" s="36" t="s">
        <v>877</v>
      </c>
      <c r="E254" s="36" t="s">
        <v>411</v>
      </c>
      <c r="F254" s="36" t="s">
        <v>521</v>
      </c>
      <c r="G254" s="100"/>
      <c r="H254" s="101"/>
      <c r="I254" s="57">
        <v>60000</v>
      </c>
      <c r="J254" s="40" t="s">
        <v>94</v>
      </c>
      <c r="K254" s="57"/>
      <c r="L254" s="57"/>
      <c r="M254" s="58" t="s">
        <v>878</v>
      </c>
      <c r="N254" s="37" t="s">
        <v>48</v>
      </c>
      <c r="O254" s="37" t="s">
        <v>48</v>
      </c>
      <c r="P254" s="37" t="s">
        <v>36</v>
      </c>
      <c r="Q254" s="37"/>
      <c r="R254" s="51"/>
      <c r="S254" s="51"/>
    </row>
    <row r="255" spans="1:19" s="25" customFormat="1" ht="96.75" customHeight="1" x14ac:dyDescent="0.2">
      <c r="A255" s="164" t="s">
        <v>873</v>
      </c>
      <c r="B255" s="62" t="s">
        <v>1710</v>
      </c>
      <c r="C255" s="40"/>
      <c r="D255" s="36" t="s">
        <v>880</v>
      </c>
      <c r="E255" s="36" t="s">
        <v>411</v>
      </c>
      <c r="F255" s="36" t="s">
        <v>521</v>
      </c>
      <c r="G255" s="100"/>
      <c r="H255" s="101"/>
      <c r="I255" s="57">
        <v>30000</v>
      </c>
      <c r="J255" s="40" t="s">
        <v>94</v>
      </c>
      <c r="K255" s="57"/>
      <c r="L255" s="57"/>
      <c r="M255" s="58" t="s">
        <v>881</v>
      </c>
      <c r="N255" s="37" t="s">
        <v>113</v>
      </c>
      <c r="O255" s="37" t="s">
        <v>113</v>
      </c>
      <c r="P255" s="37" t="s">
        <v>36</v>
      </c>
      <c r="Q255" s="37"/>
      <c r="R255" s="51"/>
      <c r="S255" s="51"/>
    </row>
    <row r="256" spans="1:19" s="25" customFormat="1" ht="96.75" customHeight="1" x14ac:dyDescent="0.2">
      <c r="A256" s="164" t="s">
        <v>876</v>
      </c>
      <c r="B256" s="62" t="s">
        <v>1711</v>
      </c>
      <c r="C256" s="40"/>
      <c r="D256" s="36" t="s">
        <v>883</v>
      </c>
      <c r="E256" s="36" t="s">
        <v>411</v>
      </c>
      <c r="F256" s="36" t="s">
        <v>521</v>
      </c>
      <c r="G256" s="100"/>
      <c r="H256" s="101"/>
      <c r="I256" s="57">
        <v>144000</v>
      </c>
      <c r="J256" s="40" t="s">
        <v>94</v>
      </c>
      <c r="K256" s="57"/>
      <c r="L256" s="57"/>
      <c r="M256" s="58" t="s">
        <v>884</v>
      </c>
      <c r="N256" s="37" t="s">
        <v>48</v>
      </c>
      <c r="O256" s="37" t="s">
        <v>48</v>
      </c>
      <c r="P256" s="37" t="s">
        <v>36</v>
      </c>
      <c r="Q256" s="37"/>
      <c r="R256" s="51"/>
      <c r="S256" s="51"/>
    </row>
    <row r="257" spans="1:19" s="25" customFormat="1" ht="96.75" customHeight="1" x14ac:dyDescent="0.2">
      <c r="A257" s="164" t="s">
        <v>879</v>
      </c>
      <c r="B257" s="62" t="s">
        <v>1712</v>
      </c>
      <c r="C257" s="40"/>
      <c r="D257" s="36" t="s">
        <v>886</v>
      </c>
      <c r="E257" s="36" t="s">
        <v>411</v>
      </c>
      <c r="F257" s="36" t="s">
        <v>521</v>
      </c>
      <c r="G257" s="100"/>
      <c r="H257" s="101"/>
      <c r="I257" s="57">
        <v>140000</v>
      </c>
      <c r="J257" s="40" t="s">
        <v>94</v>
      </c>
      <c r="K257" s="57"/>
      <c r="L257" s="57"/>
      <c r="M257" s="58" t="s">
        <v>887</v>
      </c>
      <c r="N257" s="37" t="s">
        <v>342</v>
      </c>
      <c r="O257" s="37" t="s">
        <v>342</v>
      </c>
      <c r="P257" s="37" t="s">
        <v>36</v>
      </c>
      <c r="Q257" s="37"/>
      <c r="R257" s="51"/>
      <c r="S257" s="51"/>
    </row>
    <row r="258" spans="1:19" s="25" customFormat="1" ht="47.1" customHeight="1" x14ac:dyDescent="0.2">
      <c r="A258" s="165" t="s">
        <v>882</v>
      </c>
      <c r="B258" s="103" t="s">
        <v>889</v>
      </c>
      <c r="C258" s="104"/>
      <c r="D258" s="105" t="s">
        <v>890</v>
      </c>
      <c r="E258" s="105"/>
      <c r="F258" s="105"/>
      <c r="G258" s="106"/>
      <c r="H258" s="107"/>
      <c r="I258" s="108">
        <f>I259+I260+I261+I262+I263+I264</f>
        <v>332000</v>
      </c>
      <c r="J258" s="104"/>
      <c r="K258" s="108"/>
      <c r="L258" s="108"/>
      <c r="M258" s="109"/>
      <c r="N258" s="110"/>
      <c r="O258" s="110"/>
      <c r="P258" s="110"/>
      <c r="Q258" s="110"/>
      <c r="R258" s="51"/>
      <c r="S258" s="51"/>
    </row>
    <row r="259" spans="1:19" s="25" customFormat="1" ht="96.75" customHeight="1" x14ac:dyDescent="0.2">
      <c r="A259" s="164" t="s">
        <v>885</v>
      </c>
      <c r="B259" s="62" t="s">
        <v>1713</v>
      </c>
      <c r="C259" s="40"/>
      <c r="D259" s="36" t="s">
        <v>892</v>
      </c>
      <c r="E259" s="36" t="s">
        <v>534</v>
      </c>
      <c r="F259" s="36" t="s">
        <v>521</v>
      </c>
      <c r="G259" s="100"/>
      <c r="H259" s="101"/>
      <c r="I259" s="57">
        <v>70000</v>
      </c>
      <c r="J259" s="40" t="s">
        <v>94</v>
      </c>
      <c r="K259" s="57"/>
      <c r="L259" s="57"/>
      <c r="M259" s="58" t="s">
        <v>893</v>
      </c>
      <c r="N259" s="37" t="s">
        <v>113</v>
      </c>
      <c r="O259" s="37" t="s">
        <v>113</v>
      </c>
      <c r="P259" s="37" t="s">
        <v>36</v>
      </c>
      <c r="Q259" s="37"/>
      <c r="R259" s="51"/>
      <c r="S259" s="51"/>
    </row>
    <row r="260" spans="1:19" s="25" customFormat="1" ht="96.75" customHeight="1" x14ac:dyDescent="0.2">
      <c r="A260" s="164" t="s">
        <v>888</v>
      </c>
      <c r="B260" s="62" t="s">
        <v>1714</v>
      </c>
      <c r="C260" s="40"/>
      <c r="D260" s="36" t="s">
        <v>895</v>
      </c>
      <c r="E260" s="36" t="s">
        <v>534</v>
      </c>
      <c r="F260" s="36" t="s">
        <v>521</v>
      </c>
      <c r="G260" s="100"/>
      <c r="H260" s="101"/>
      <c r="I260" s="57">
        <v>30000</v>
      </c>
      <c r="J260" s="40" t="s">
        <v>94</v>
      </c>
      <c r="K260" s="57"/>
      <c r="L260" s="57"/>
      <c r="M260" s="58" t="s">
        <v>896</v>
      </c>
      <c r="N260" s="37" t="s">
        <v>48</v>
      </c>
      <c r="O260" s="37" t="s">
        <v>48</v>
      </c>
      <c r="P260" s="37" t="s">
        <v>36</v>
      </c>
      <c r="Q260" s="37"/>
      <c r="R260" s="51"/>
      <c r="S260" s="51"/>
    </row>
    <row r="261" spans="1:19" s="25" customFormat="1" ht="96.75" customHeight="1" x14ac:dyDescent="0.2">
      <c r="A261" s="164" t="s">
        <v>891</v>
      </c>
      <c r="B261" s="62" t="s">
        <v>1715</v>
      </c>
      <c r="C261" s="40"/>
      <c r="D261" s="36" t="s">
        <v>898</v>
      </c>
      <c r="E261" s="36" t="s">
        <v>899</v>
      </c>
      <c r="F261" s="36" t="s">
        <v>521</v>
      </c>
      <c r="G261" s="100"/>
      <c r="H261" s="101"/>
      <c r="I261" s="57">
        <v>20000</v>
      </c>
      <c r="J261" s="40" t="s">
        <v>94</v>
      </c>
      <c r="K261" s="57"/>
      <c r="L261" s="57"/>
      <c r="M261" s="58" t="s">
        <v>900</v>
      </c>
      <c r="N261" s="37" t="s">
        <v>113</v>
      </c>
      <c r="O261" s="37" t="s">
        <v>113</v>
      </c>
      <c r="P261" s="37" t="s">
        <v>36</v>
      </c>
      <c r="Q261" s="37"/>
      <c r="R261" s="51"/>
      <c r="S261" s="51"/>
    </row>
    <row r="262" spans="1:19" s="25" customFormat="1" ht="96.75" customHeight="1" x14ac:dyDescent="0.2">
      <c r="A262" s="164" t="s">
        <v>894</v>
      </c>
      <c r="B262" s="62" t="s">
        <v>1716</v>
      </c>
      <c r="C262" s="40"/>
      <c r="D262" s="36" t="s">
        <v>902</v>
      </c>
      <c r="E262" s="36" t="s">
        <v>899</v>
      </c>
      <c r="F262" s="36" t="s">
        <v>521</v>
      </c>
      <c r="G262" s="100"/>
      <c r="H262" s="101"/>
      <c r="I262" s="57">
        <v>12000</v>
      </c>
      <c r="J262" s="40" t="s">
        <v>94</v>
      </c>
      <c r="K262" s="57"/>
      <c r="L262" s="57"/>
      <c r="M262" s="58" t="s">
        <v>903</v>
      </c>
      <c r="N262" s="37" t="s">
        <v>48</v>
      </c>
      <c r="O262" s="37" t="s">
        <v>48</v>
      </c>
      <c r="P262" s="37" t="s">
        <v>36</v>
      </c>
      <c r="Q262" s="37"/>
      <c r="R262" s="51"/>
      <c r="S262" s="51"/>
    </row>
    <row r="263" spans="1:19" s="25" customFormat="1" ht="96.75" customHeight="1" x14ac:dyDescent="0.2">
      <c r="A263" s="164" t="s">
        <v>897</v>
      </c>
      <c r="B263" s="62" t="s">
        <v>1717</v>
      </c>
      <c r="C263" s="40"/>
      <c r="D263" s="36" t="s">
        <v>905</v>
      </c>
      <c r="E263" s="36" t="s">
        <v>899</v>
      </c>
      <c r="F263" s="36" t="s">
        <v>521</v>
      </c>
      <c r="G263" s="100"/>
      <c r="H263" s="101"/>
      <c r="I263" s="57">
        <v>80000</v>
      </c>
      <c r="J263" s="40" t="s">
        <v>94</v>
      </c>
      <c r="K263" s="57"/>
      <c r="L263" s="57"/>
      <c r="M263" s="58" t="s">
        <v>906</v>
      </c>
      <c r="N263" s="37" t="s">
        <v>113</v>
      </c>
      <c r="O263" s="37" t="s">
        <v>113</v>
      </c>
      <c r="P263" s="37" t="s">
        <v>36</v>
      </c>
      <c r="Q263" s="37"/>
      <c r="R263" s="51"/>
      <c r="S263" s="51"/>
    </row>
    <row r="264" spans="1:19" s="25" customFormat="1" ht="96.75" customHeight="1" x14ac:dyDescent="0.2">
      <c r="A264" s="164" t="s">
        <v>901</v>
      </c>
      <c r="B264" s="62" t="s">
        <v>1718</v>
      </c>
      <c r="C264" s="40" t="s">
        <v>120</v>
      </c>
      <c r="D264" s="36" t="s">
        <v>1719</v>
      </c>
      <c r="E264" s="36" t="s">
        <v>534</v>
      </c>
      <c r="F264" s="36" t="s">
        <v>521</v>
      </c>
      <c r="G264" s="100"/>
      <c r="H264" s="101"/>
      <c r="I264" s="57">
        <v>120000</v>
      </c>
      <c r="J264" s="40" t="s">
        <v>94</v>
      </c>
      <c r="K264" s="57">
        <v>18000</v>
      </c>
      <c r="L264" s="57"/>
      <c r="M264" s="58" t="s">
        <v>1720</v>
      </c>
      <c r="N264" s="37" t="s">
        <v>124</v>
      </c>
      <c r="O264" s="37" t="s">
        <v>48</v>
      </c>
      <c r="P264" s="37" t="s">
        <v>36</v>
      </c>
      <c r="Q264" s="37"/>
      <c r="R264" s="40" t="s">
        <v>108</v>
      </c>
      <c r="S264" s="51"/>
    </row>
    <row r="265" spans="1:19" s="25" customFormat="1" ht="35.450000000000003" customHeight="1" x14ac:dyDescent="0.2">
      <c r="A265" s="165" t="s">
        <v>904</v>
      </c>
      <c r="B265" s="103" t="s">
        <v>908</v>
      </c>
      <c r="C265" s="104"/>
      <c r="D265" s="105" t="s">
        <v>909</v>
      </c>
      <c r="E265" s="105"/>
      <c r="F265" s="105"/>
      <c r="G265" s="106"/>
      <c r="H265" s="107"/>
      <c r="I265" s="108">
        <f>I266+I267+I268+I269+I270</f>
        <v>1787000</v>
      </c>
      <c r="J265" s="104"/>
      <c r="K265" s="108"/>
      <c r="L265" s="108"/>
      <c r="M265" s="109"/>
      <c r="N265" s="110"/>
      <c r="O265" s="110"/>
      <c r="P265" s="110"/>
      <c r="Q265" s="110"/>
      <c r="R265" s="51"/>
      <c r="S265" s="51"/>
    </row>
    <row r="266" spans="1:19" s="25" customFormat="1" ht="96.75" customHeight="1" x14ac:dyDescent="0.2">
      <c r="A266" s="164" t="s">
        <v>907</v>
      </c>
      <c r="B266" s="62" t="s">
        <v>1721</v>
      </c>
      <c r="C266" s="40"/>
      <c r="D266" s="36" t="s">
        <v>911</v>
      </c>
      <c r="E266" s="36" t="s">
        <v>427</v>
      </c>
      <c r="F266" s="36" t="s">
        <v>521</v>
      </c>
      <c r="G266" s="100"/>
      <c r="H266" s="101"/>
      <c r="I266" s="57">
        <v>252000</v>
      </c>
      <c r="J266" s="40" t="s">
        <v>32</v>
      </c>
      <c r="K266" s="57"/>
      <c r="L266" s="57"/>
      <c r="M266" s="58" t="s">
        <v>912</v>
      </c>
      <c r="N266" s="37" t="s">
        <v>35</v>
      </c>
      <c r="O266" s="37" t="s">
        <v>35</v>
      </c>
      <c r="P266" s="37" t="s">
        <v>36</v>
      </c>
      <c r="Q266" s="37"/>
      <c r="R266" s="40" t="s">
        <v>43</v>
      </c>
      <c r="S266" s="51"/>
    </row>
    <row r="267" spans="1:19" s="25" customFormat="1" ht="96.75" customHeight="1" x14ac:dyDescent="0.2">
      <c r="A267" s="164" t="s">
        <v>910</v>
      </c>
      <c r="B267" s="62" t="s">
        <v>1722</v>
      </c>
      <c r="C267" s="40"/>
      <c r="D267" s="36" t="s">
        <v>914</v>
      </c>
      <c r="E267" s="36" t="s">
        <v>427</v>
      </c>
      <c r="F267" s="36" t="s">
        <v>521</v>
      </c>
      <c r="G267" s="100"/>
      <c r="H267" s="101"/>
      <c r="I267" s="57">
        <v>450000</v>
      </c>
      <c r="J267" s="40" t="s">
        <v>32</v>
      </c>
      <c r="K267" s="57"/>
      <c r="L267" s="57"/>
      <c r="M267" s="58" t="s">
        <v>915</v>
      </c>
      <c r="N267" s="37" t="s">
        <v>342</v>
      </c>
      <c r="O267" s="37" t="s">
        <v>342</v>
      </c>
      <c r="P267" s="37" t="s">
        <v>36</v>
      </c>
      <c r="Q267" s="37"/>
      <c r="R267" s="51"/>
      <c r="S267" s="51"/>
    </row>
    <row r="268" spans="1:19" s="25" customFormat="1" ht="96.75" customHeight="1" x14ac:dyDescent="0.2">
      <c r="A268" s="164" t="s">
        <v>913</v>
      </c>
      <c r="B268" s="62" t="s">
        <v>1723</v>
      </c>
      <c r="C268" s="40"/>
      <c r="D268" s="36" t="s">
        <v>917</v>
      </c>
      <c r="E268" s="36" t="s">
        <v>427</v>
      </c>
      <c r="F268" s="36" t="s">
        <v>521</v>
      </c>
      <c r="G268" s="100"/>
      <c r="H268" s="101"/>
      <c r="I268" s="57">
        <v>600000</v>
      </c>
      <c r="J268" s="40" t="s">
        <v>94</v>
      </c>
      <c r="K268" s="57"/>
      <c r="L268" s="57"/>
      <c r="M268" s="58" t="s">
        <v>918</v>
      </c>
      <c r="N268" s="37" t="s">
        <v>48</v>
      </c>
      <c r="O268" s="37" t="s">
        <v>48</v>
      </c>
      <c r="P268" s="37" t="s">
        <v>36</v>
      </c>
      <c r="Q268" s="37"/>
      <c r="R268" s="51"/>
      <c r="S268" s="51"/>
    </row>
    <row r="269" spans="1:19" s="25" customFormat="1" ht="96.75" customHeight="1" x14ac:dyDescent="0.2">
      <c r="A269" s="164" t="s">
        <v>916</v>
      </c>
      <c r="B269" s="62" t="s">
        <v>1724</v>
      </c>
      <c r="C269" s="40"/>
      <c r="D269" s="36" t="s">
        <v>921</v>
      </c>
      <c r="E269" s="36" t="s">
        <v>427</v>
      </c>
      <c r="F269" s="36" t="s">
        <v>521</v>
      </c>
      <c r="G269" s="100"/>
      <c r="H269" s="101"/>
      <c r="I269" s="57">
        <v>135000</v>
      </c>
      <c r="J269" s="40" t="s">
        <v>32</v>
      </c>
      <c r="K269" s="57"/>
      <c r="L269" s="57"/>
      <c r="M269" s="58" t="s">
        <v>1787</v>
      </c>
      <c r="N269" s="37" t="s">
        <v>113</v>
      </c>
      <c r="O269" s="37" t="s">
        <v>113</v>
      </c>
      <c r="P269" s="37" t="s">
        <v>36</v>
      </c>
      <c r="Q269" s="37"/>
      <c r="R269" s="51"/>
      <c r="S269" s="51"/>
    </row>
    <row r="270" spans="1:19" s="25" customFormat="1" ht="96.75" customHeight="1" x14ac:dyDescent="0.2">
      <c r="A270" s="164" t="s">
        <v>919</v>
      </c>
      <c r="B270" s="62" t="s">
        <v>1725</v>
      </c>
      <c r="C270" s="40" t="s">
        <v>120</v>
      </c>
      <c r="D270" s="36" t="s">
        <v>923</v>
      </c>
      <c r="E270" s="36" t="s">
        <v>427</v>
      </c>
      <c r="F270" s="36" t="s">
        <v>521</v>
      </c>
      <c r="G270" s="100"/>
      <c r="H270" s="101"/>
      <c r="I270" s="57">
        <v>350000</v>
      </c>
      <c r="J270" s="40" t="s">
        <v>94</v>
      </c>
      <c r="K270" s="57">
        <v>52500</v>
      </c>
      <c r="L270" s="57"/>
      <c r="M270" s="58" t="s">
        <v>1788</v>
      </c>
      <c r="N270" s="37" t="s">
        <v>124</v>
      </c>
      <c r="O270" s="37" t="s">
        <v>48</v>
      </c>
      <c r="P270" s="37" t="s">
        <v>36</v>
      </c>
      <c r="Q270" s="37"/>
      <c r="R270" s="40" t="s">
        <v>108</v>
      </c>
      <c r="S270" s="51"/>
    </row>
    <row r="271" spans="1:19" s="25" customFormat="1" ht="35.450000000000003" customHeight="1" x14ac:dyDescent="0.2">
      <c r="A271" s="165" t="s">
        <v>922</v>
      </c>
      <c r="B271" s="103" t="s">
        <v>925</v>
      </c>
      <c r="C271" s="104"/>
      <c r="D271" s="105" t="s">
        <v>926</v>
      </c>
      <c r="E271" s="105"/>
      <c r="F271" s="105"/>
      <c r="G271" s="106"/>
      <c r="H271" s="107"/>
      <c r="I271" s="108">
        <f>I272+I273+I274+I275+I276+I277+I278</f>
        <v>1032000</v>
      </c>
      <c r="J271" s="104"/>
      <c r="K271" s="108"/>
      <c r="L271" s="108"/>
      <c r="M271" s="109"/>
      <c r="N271" s="110"/>
      <c r="O271" s="110"/>
      <c r="P271" s="110"/>
      <c r="Q271" s="110"/>
      <c r="R271" s="51"/>
      <c r="S271" s="51"/>
    </row>
    <row r="272" spans="1:19" s="25" customFormat="1" ht="96.75" customHeight="1" x14ac:dyDescent="0.2">
      <c r="A272" s="164" t="s">
        <v>924</v>
      </c>
      <c r="B272" s="62" t="s">
        <v>1726</v>
      </c>
      <c r="C272" s="40"/>
      <c r="D272" s="36" t="s">
        <v>1732</v>
      </c>
      <c r="E272" s="36" t="s">
        <v>928</v>
      </c>
      <c r="F272" s="36" t="s">
        <v>521</v>
      </c>
      <c r="G272" s="100"/>
      <c r="H272" s="101"/>
      <c r="I272" s="57">
        <v>25000</v>
      </c>
      <c r="J272" s="40" t="s">
        <v>94</v>
      </c>
      <c r="K272" s="57"/>
      <c r="L272" s="57"/>
      <c r="M272" s="58" t="s">
        <v>1733</v>
      </c>
      <c r="N272" s="37" t="s">
        <v>48</v>
      </c>
      <c r="O272" s="37" t="s">
        <v>48</v>
      </c>
      <c r="P272" s="37" t="s">
        <v>36</v>
      </c>
      <c r="Q272" s="37"/>
      <c r="R272" s="51"/>
      <c r="S272" s="51"/>
    </row>
    <row r="273" spans="1:19" s="25" customFormat="1" ht="96.75" customHeight="1" x14ac:dyDescent="0.2">
      <c r="A273" s="164" t="s">
        <v>927</v>
      </c>
      <c r="B273" s="62" t="s">
        <v>1727</v>
      </c>
      <c r="C273" s="40"/>
      <c r="D273" s="36" t="s">
        <v>930</v>
      </c>
      <c r="E273" s="36" t="s">
        <v>928</v>
      </c>
      <c r="F273" s="36" t="s">
        <v>521</v>
      </c>
      <c r="G273" s="100"/>
      <c r="H273" s="101"/>
      <c r="I273" s="57">
        <v>672000</v>
      </c>
      <c r="J273" s="40" t="s">
        <v>94</v>
      </c>
      <c r="K273" s="57"/>
      <c r="L273" s="57"/>
      <c r="M273" s="58" t="s">
        <v>931</v>
      </c>
      <c r="N273" s="37" t="s">
        <v>342</v>
      </c>
      <c r="O273" s="37" t="s">
        <v>342</v>
      </c>
      <c r="P273" s="37" t="s">
        <v>36</v>
      </c>
      <c r="Q273" s="37"/>
      <c r="R273" s="51"/>
      <c r="S273" s="51"/>
    </row>
    <row r="274" spans="1:19" s="25" customFormat="1" ht="96.75" customHeight="1" x14ac:dyDescent="0.2">
      <c r="A274" s="164" t="s">
        <v>929</v>
      </c>
      <c r="B274" s="62" t="s">
        <v>1728</v>
      </c>
      <c r="C274" s="40"/>
      <c r="D274" s="36" t="s">
        <v>1734</v>
      </c>
      <c r="E274" s="36" t="s">
        <v>928</v>
      </c>
      <c r="F274" s="36" t="s">
        <v>521</v>
      </c>
      <c r="G274" s="100"/>
      <c r="H274" s="101"/>
      <c r="I274" s="57">
        <v>220000</v>
      </c>
      <c r="J274" s="40" t="s">
        <v>94</v>
      </c>
      <c r="K274" s="57"/>
      <c r="L274" s="57"/>
      <c r="M274" s="58" t="s">
        <v>1735</v>
      </c>
      <c r="N274" s="37" t="s">
        <v>342</v>
      </c>
      <c r="O274" s="37" t="s">
        <v>342</v>
      </c>
      <c r="P274" s="37" t="s">
        <v>36</v>
      </c>
      <c r="Q274" s="37"/>
      <c r="R274" s="51"/>
      <c r="S274" s="51"/>
    </row>
    <row r="275" spans="1:19" s="25" customFormat="1" ht="96.75" customHeight="1" x14ac:dyDescent="0.2">
      <c r="A275" s="164" t="s">
        <v>932</v>
      </c>
      <c r="B275" s="62" t="s">
        <v>1729</v>
      </c>
      <c r="C275" s="40"/>
      <c r="D275" s="36" t="s">
        <v>934</v>
      </c>
      <c r="E275" s="36" t="s">
        <v>928</v>
      </c>
      <c r="F275" s="36" t="s">
        <v>521</v>
      </c>
      <c r="G275" s="100"/>
      <c r="H275" s="101"/>
      <c r="I275" s="57">
        <v>35000</v>
      </c>
      <c r="J275" s="40" t="s">
        <v>94</v>
      </c>
      <c r="K275" s="57"/>
      <c r="L275" s="57"/>
      <c r="M275" s="58" t="s">
        <v>935</v>
      </c>
      <c r="N275" s="37" t="s">
        <v>113</v>
      </c>
      <c r="O275" s="37" t="s">
        <v>113</v>
      </c>
      <c r="P275" s="37" t="s">
        <v>36</v>
      </c>
      <c r="Q275" s="37"/>
      <c r="R275" s="51"/>
      <c r="S275" s="51"/>
    </row>
    <row r="276" spans="1:19" s="25" customFormat="1" ht="96.75" customHeight="1" x14ac:dyDescent="0.2">
      <c r="A276" s="164" t="s">
        <v>933</v>
      </c>
      <c r="B276" s="62" t="s">
        <v>1730</v>
      </c>
      <c r="C276" s="40"/>
      <c r="D276" s="36" t="s">
        <v>937</v>
      </c>
      <c r="E276" s="36" t="s">
        <v>928</v>
      </c>
      <c r="F276" s="36" t="s">
        <v>521</v>
      </c>
      <c r="G276" s="100"/>
      <c r="H276" s="101"/>
      <c r="I276" s="57">
        <v>40000</v>
      </c>
      <c r="J276" s="40" t="s">
        <v>94</v>
      </c>
      <c r="K276" s="57"/>
      <c r="L276" s="57"/>
      <c r="M276" s="58" t="s">
        <v>938</v>
      </c>
      <c r="N276" s="37" t="s">
        <v>113</v>
      </c>
      <c r="O276" s="37" t="s">
        <v>113</v>
      </c>
      <c r="P276" s="37" t="s">
        <v>36</v>
      </c>
      <c r="Q276" s="37"/>
      <c r="R276" s="51"/>
      <c r="S276" s="51"/>
    </row>
    <row r="277" spans="1:19" s="25" customFormat="1" ht="96.75" customHeight="1" x14ac:dyDescent="0.2">
      <c r="A277" s="164" t="s">
        <v>936</v>
      </c>
      <c r="B277" s="62" t="s">
        <v>1731</v>
      </c>
      <c r="C277" s="40"/>
      <c r="D277" s="36" t="s">
        <v>940</v>
      </c>
      <c r="E277" s="36" t="s">
        <v>928</v>
      </c>
      <c r="F277" s="36" t="s">
        <v>521</v>
      </c>
      <c r="G277" s="100"/>
      <c r="H277" s="101"/>
      <c r="I277" s="57">
        <v>20000</v>
      </c>
      <c r="J277" s="40" t="s">
        <v>94</v>
      </c>
      <c r="K277" s="57"/>
      <c r="L277" s="57"/>
      <c r="M277" s="58" t="s">
        <v>1738</v>
      </c>
      <c r="N277" s="37" t="s">
        <v>48</v>
      </c>
      <c r="O277" s="37" t="s">
        <v>48</v>
      </c>
      <c r="P277" s="37" t="s">
        <v>36</v>
      </c>
      <c r="Q277" s="37"/>
      <c r="R277" s="51"/>
      <c r="S277" s="51"/>
    </row>
    <row r="278" spans="1:19" s="25" customFormat="1" ht="96.75" customHeight="1" x14ac:dyDescent="0.2">
      <c r="A278" s="164" t="s">
        <v>939</v>
      </c>
      <c r="B278" s="62" t="s">
        <v>1736</v>
      </c>
      <c r="C278" s="40" t="s">
        <v>120</v>
      </c>
      <c r="D278" s="36" t="s">
        <v>1737</v>
      </c>
      <c r="E278" s="36" t="s">
        <v>928</v>
      </c>
      <c r="F278" s="36" t="s">
        <v>521</v>
      </c>
      <c r="G278" s="100"/>
      <c r="H278" s="101"/>
      <c r="I278" s="57">
        <v>20000</v>
      </c>
      <c r="J278" s="40" t="s">
        <v>94</v>
      </c>
      <c r="K278" s="57">
        <v>3000</v>
      </c>
      <c r="L278" s="57"/>
      <c r="M278" s="58" t="s">
        <v>1739</v>
      </c>
      <c r="N278" s="37" t="s">
        <v>124</v>
      </c>
      <c r="O278" s="37" t="s">
        <v>48</v>
      </c>
      <c r="P278" s="37" t="s">
        <v>36</v>
      </c>
      <c r="Q278" s="37"/>
      <c r="R278" s="40" t="s">
        <v>108</v>
      </c>
      <c r="S278" s="51"/>
    </row>
    <row r="279" spans="1:19" s="25" customFormat="1" ht="35.450000000000003" customHeight="1" x14ac:dyDescent="0.2">
      <c r="A279" s="165" t="s">
        <v>941</v>
      </c>
      <c r="B279" s="103" t="s">
        <v>942</v>
      </c>
      <c r="C279" s="104"/>
      <c r="D279" s="105" t="s">
        <v>943</v>
      </c>
      <c r="E279" s="105"/>
      <c r="F279" s="105"/>
      <c r="G279" s="106"/>
      <c r="H279" s="107"/>
      <c r="I279" s="108">
        <f>I280+I281+I282+I283+I284+I285+I286+I287+I288</f>
        <v>354000</v>
      </c>
      <c r="J279" s="104"/>
      <c r="K279" s="108"/>
      <c r="L279" s="108"/>
      <c r="M279" s="109"/>
      <c r="N279" s="110"/>
      <c r="O279" s="110"/>
      <c r="P279" s="110"/>
      <c r="Q279" s="110"/>
      <c r="R279" s="51"/>
      <c r="S279" s="51"/>
    </row>
    <row r="280" spans="1:19" s="25" customFormat="1" ht="96.75" customHeight="1" x14ac:dyDescent="0.2">
      <c r="A280" s="164" t="s">
        <v>944</v>
      </c>
      <c r="B280" s="62" t="s">
        <v>1740</v>
      </c>
      <c r="C280" s="40" t="s">
        <v>120</v>
      </c>
      <c r="D280" s="36" t="s">
        <v>945</v>
      </c>
      <c r="E280" s="36" t="s">
        <v>946</v>
      </c>
      <c r="F280" s="36" t="s">
        <v>521</v>
      </c>
      <c r="G280" s="100"/>
      <c r="H280" s="101"/>
      <c r="I280" s="57">
        <v>14000</v>
      </c>
      <c r="J280" s="40" t="s">
        <v>94</v>
      </c>
      <c r="K280" s="57">
        <v>2100</v>
      </c>
      <c r="L280" s="57"/>
      <c r="M280" s="58" t="s">
        <v>947</v>
      </c>
      <c r="N280" s="37" t="s">
        <v>124</v>
      </c>
      <c r="O280" s="37" t="s">
        <v>48</v>
      </c>
      <c r="P280" s="37" t="s">
        <v>36</v>
      </c>
      <c r="Q280" s="37"/>
      <c r="R280" s="40" t="s">
        <v>108</v>
      </c>
      <c r="S280" s="51"/>
    </row>
    <row r="281" spans="1:19" s="25" customFormat="1" ht="96.75" customHeight="1" x14ac:dyDescent="0.2">
      <c r="A281" s="164" t="s">
        <v>948</v>
      </c>
      <c r="B281" s="62" t="s">
        <v>1741</v>
      </c>
      <c r="C281" s="40"/>
      <c r="D281" s="36" t="s">
        <v>949</v>
      </c>
      <c r="E281" s="36" t="s">
        <v>946</v>
      </c>
      <c r="F281" s="36" t="s">
        <v>521</v>
      </c>
      <c r="G281" s="100"/>
      <c r="H281" s="101"/>
      <c r="I281" s="57">
        <v>80000</v>
      </c>
      <c r="J281" s="40" t="s">
        <v>94</v>
      </c>
      <c r="K281" s="57"/>
      <c r="L281" s="57"/>
      <c r="M281" s="58" t="s">
        <v>950</v>
      </c>
      <c r="N281" s="37" t="s">
        <v>48</v>
      </c>
      <c r="O281" s="37" t="s">
        <v>48</v>
      </c>
      <c r="P281" s="37" t="s">
        <v>36</v>
      </c>
      <c r="Q281" s="37"/>
      <c r="R281" s="51"/>
      <c r="S281" s="51"/>
    </row>
    <row r="282" spans="1:19" s="25" customFormat="1" ht="96.75" customHeight="1" x14ac:dyDescent="0.2">
      <c r="A282" s="164" t="s">
        <v>951</v>
      </c>
      <c r="B282" s="62" t="s">
        <v>1742</v>
      </c>
      <c r="C282" s="40" t="s">
        <v>120</v>
      </c>
      <c r="D282" s="36" t="s">
        <v>952</v>
      </c>
      <c r="E282" s="36" t="s">
        <v>946</v>
      </c>
      <c r="F282" s="36" t="s">
        <v>521</v>
      </c>
      <c r="G282" s="100"/>
      <c r="H282" s="101"/>
      <c r="I282" s="57">
        <v>42000</v>
      </c>
      <c r="J282" s="40" t="s">
        <v>94</v>
      </c>
      <c r="K282" s="57">
        <v>6300</v>
      </c>
      <c r="L282" s="57"/>
      <c r="M282" s="58" t="s">
        <v>953</v>
      </c>
      <c r="N282" s="37" t="s">
        <v>124</v>
      </c>
      <c r="O282" s="37" t="s">
        <v>48</v>
      </c>
      <c r="P282" s="37" t="s">
        <v>36</v>
      </c>
      <c r="Q282" s="37"/>
      <c r="R282" s="40" t="s">
        <v>108</v>
      </c>
      <c r="S282" s="51"/>
    </row>
    <row r="283" spans="1:19" s="25" customFormat="1" ht="96.75" customHeight="1" x14ac:dyDescent="0.2">
      <c r="A283" s="164" t="s">
        <v>954</v>
      </c>
      <c r="B283" s="62" t="s">
        <v>1743</v>
      </c>
      <c r="C283" s="40"/>
      <c r="D283" s="36" t="s">
        <v>955</v>
      </c>
      <c r="E283" s="36" t="s">
        <v>946</v>
      </c>
      <c r="F283" s="36" t="s">
        <v>521</v>
      </c>
      <c r="G283" s="100"/>
      <c r="H283" s="101"/>
      <c r="I283" s="57">
        <v>45000</v>
      </c>
      <c r="J283" s="40" t="s">
        <v>94</v>
      </c>
      <c r="K283" s="57"/>
      <c r="L283" s="57"/>
      <c r="M283" s="58" t="s">
        <v>956</v>
      </c>
      <c r="N283" s="37" t="s">
        <v>48</v>
      </c>
      <c r="O283" s="37" t="s">
        <v>48</v>
      </c>
      <c r="P283" s="37" t="s">
        <v>36</v>
      </c>
      <c r="Q283" s="37"/>
      <c r="R283" s="51"/>
      <c r="S283" s="51"/>
    </row>
    <row r="284" spans="1:19" s="25" customFormat="1" ht="96.75" customHeight="1" x14ac:dyDescent="0.2">
      <c r="A284" s="164" t="s">
        <v>957</v>
      </c>
      <c r="B284" s="62" t="s">
        <v>1744</v>
      </c>
      <c r="C284" s="40"/>
      <c r="D284" s="36" t="s">
        <v>959</v>
      </c>
      <c r="E284" s="36" t="s">
        <v>946</v>
      </c>
      <c r="F284" s="36" t="s">
        <v>521</v>
      </c>
      <c r="G284" s="100"/>
      <c r="H284" s="101"/>
      <c r="I284" s="57">
        <v>40000</v>
      </c>
      <c r="J284" s="40" t="s">
        <v>94</v>
      </c>
      <c r="K284" s="57"/>
      <c r="L284" s="57"/>
      <c r="M284" s="58" t="s">
        <v>960</v>
      </c>
      <c r="N284" s="37" t="s">
        <v>48</v>
      </c>
      <c r="O284" s="37" t="s">
        <v>48</v>
      </c>
      <c r="P284" s="37" t="s">
        <v>36</v>
      </c>
      <c r="Q284" s="37"/>
      <c r="R284" s="51"/>
      <c r="S284" s="51"/>
    </row>
    <row r="285" spans="1:19" s="25" customFormat="1" ht="96.75" customHeight="1" x14ac:dyDescent="0.2">
      <c r="A285" s="164" t="s">
        <v>958</v>
      </c>
      <c r="B285" s="62" t="s">
        <v>1745</v>
      </c>
      <c r="C285" s="40"/>
      <c r="D285" s="36" t="s">
        <v>962</v>
      </c>
      <c r="E285" s="36" t="s">
        <v>946</v>
      </c>
      <c r="F285" s="36" t="s">
        <v>521</v>
      </c>
      <c r="G285" s="100"/>
      <c r="H285" s="101"/>
      <c r="I285" s="57">
        <v>55000</v>
      </c>
      <c r="J285" s="40" t="s">
        <v>94</v>
      </c>
      <c r="K285" s="57"/>
      <c r="L285" s="57"/>
      <c r="M285" s="58" t="s">
        <v>963</v>
      </c>
      <c r="N285" s="37" t="s">
        <v>48</v>
      </c>
      <c r="O285" s="37" t="s">
        <v>48</v>
      </c>
      <c r="P285" s="37" t="s">
        <v>36</v>
      </c>
      <c r="Q285" s="37"/>
      <c r="R285" s="51"/>
      <c r="S285" s="51"/>
    </row>
    <row r="286" spans="1:19" s="25" customFormat="1" ht="96.75" customHeight="1" x14ac:dyDescent="0.2">
      <c r="A286" s="164" t="s">
        <v>961</v>
      </c>
      <c r="B286" s="62" t="s">
        <v>1746</v>
      </c>
      <c r="C286" s="40"/>
      <c r="D286" s="36" t="s">
        <v>965</v>
      </c>
      <c r="E286" s="36" t="s">
        <v>946</v>
      </c>
      <c r="F286" s="36" t="s">
        <v>521</v>
      </c>
      <c r="G286" s="100"/>
      <c r="H286" s="101"/>
      <c r="I286" s="57">
        <v>35000</v>
      </c>
      <c r="J286" s="40" t="s">
        <v>94</v>
      </c>
      <c r="K286" s="57"/>
      <c r="L286" s="57"/>
      <c r="M286" s="58" t="s">
        <v>966</v>
      </c>
      <c r="N286" s="37" t="s">
        <v>113</v>
      </c>
      <c r="O286" s="37" t="s">
        <v>113</v>
      </c>
      <c r="P286" s="37" t="s">
        <v>36</v>
      </c>
      <c r="Q286" s="37"/>
      <c r="R286" s="51"/>
      <c r="S286" s="51"/>
    </row>
    <row r="287" spans="1:19" s="25" customFormat="1" ht="96.75" customHeight="1" x14ac:dyDescent="0.2">
      <c r="A287" s="164" t="s">
        <v>964</v>
      </c>
      <c r="B287" s="62" t="s">
        <v>1747</v>
      </c>
      <c r="C287" s="40"/>
      <c r="D287" s="36" t="s">
        <v>968</v>
      </c>
      <c r="E287" s="36" t="s">
        <v>946</v>
      </c>
      <c r="F287" s="36" t="s">
        <v>521</v>
      </c>
      <c r="G287" s="100"/>
      <c r="H287" s="101"/>
      <c r="I287" s="57">
        <v>28000</v>
      </c>
      <c r="J287" s="40" t="s">
        <v>94</v>
      </c>
      <c r="K287" s="57"/>
      <c r="L287" s="57"/>
      <c r="M287" s="58" t="s">
        <v>969</v>
      </c>
      <c r="N287" s="37" t="s">
        <v>113</v>
      </c>
      <c r="O287" s="37" t="s">
        <v>113</v>
      </c>
      <c r="P287" s="37" t="s">
        <v>36</v>
      </c>
      <c r="Q287" s="37"/>
      <c r="R287" s="51"/>
      <c r="S287" s="51"/>
    </row>
    <row r="288" spans="1:19" s="25" customFormat="1" ht="96.75" customHeight="1" x14ac:dyDescent="0.2">
      <c r="A288" s="164" t="s">
        <v>967</v>
      </c>
      <c r="B288" s="62" t="s">
        <v>1750</v>
      </c>
      <c r="C288" s="40"/>
      <c r="D288" s="36" t="s">
        <v>1749</v>
      </c>
      <c r="E288" s="36" t="s">
        <v>946</v>
      </c>
      <c r="F288" s="36" t="s">
        <v>521</v>
      </c>
      <c r="G288" s="100"/>
      <c r="H288" s="101"/>
      <c r="I288" s="57">
        <v>15000</v>
      </c>
      <c r="J288" s="40" t="s">
        <v>94</v>
      </c>
      <c r="K288" s="57"/>
      <c r="L288" s="57"/>
      <c r="M288" s="58" t="s">
        <v>1751</v>
      </c>
      <c r="N288" s="37" t="s">
        <v>48</v>
      </c>
      <c r="O288" s="37" t="s">
        <v>48</v>
      </c>
      <c r="P288" s="37" t="s">
        <v>36</v>
      </c>
      <c r="Q288" s="37"/>
      <c r="R288" s="51"/>
      <c r="S288" s="51"/>
    </row>
    <row r="289" spans="1:20" s="25" customFormat="1" ht="35.450000000000003" customHeight="1" x14ac:dyDescent="0.2">
      <c r="A289" s="165" t="s">
        <v>970</v>
      </c>
      <c r="B289" s="103" t="s">
        <v>971</v>
      </c>
      <c r="C289" s="104"/>
      <c r="D289" s="105" t="s">
        <v>972</v>
      </c>
      <c r="E289" s="105"/>
      <c r="F289" s="105"/>
      <c r="G289" s="106"/>
      <c r="H289" s="107"/>
      <c r="I289" s="108">
        <f>I290</f>
        <v>30000</v>
      </c>
      <c r="J289" s="104"/>
      <c r="K289" s="108"/>
      <c r="L289" s="108"/>
      <c r="M289" s="109"/>
      <c r="N289" s="110"/>
      <c r="O289" s="110"/>
      <c r="P289" s="110"/>
      <c r="Q289" s="110"/>
      <c r="R289" s="51"/>
      <c r="S289" s="51"/>
    </row>
    <row r="290" spans="1:20" s="25" customFormat="1" ht="96.75" customHeight="1" x14ac:dyDescent="0.2">
      <c r="A290" s="164" t="s">
        <v>973</v>
      </c>
      <c r="B290" s="62" t="s">
        <v>1748</v>
      </c>
      <c r="C290" s="40"/>
      <c r="D290" s="36" t="s">
        <v>974</v>
      </c>
      <c r="E290" s="36" t="s">
        <v>975</v>
      </c>
      <c r="F290" s="36" t="s">
        <v>521</v>
      </c>
      <c r="G290" s="100"/>
      <c r="H290" s="101"/>
      <c r="I290" s="57">
        <v>30000</v>
      </c>
      <c r="J290" s="40" t="s">
        <v>94</v>
      </c>
      <c r="K290" s="57"/>
      <c r="L290" s="57"/>
      <c r="M290" s="58" t="s">
        <v>976</v>
      </c>
      <c r="N290" s="37" t="s">
        <v>113</v>
      </c>
      <c r="O290" s="37" t="s">
        <v>113</v>
      </c>
      <c r="P290" s="37" t="s">
        <v>36</v>
      </c>
      <c r="Q290" s="37"/>
      <c r="R290" s="51"/>
      <c r="S290" s="51"/>
    </row>
    <row r="291" spans="1:20" s="25" customFormat="1" ht="35.450000000000003" customHeight="1" x14ac:dyDescent="0.2">
      <c r="A291" s="165" t="s">
        <v>977</v>
      </c>
      <c r="B291" s="103" t="s">
        <v>978</v>
      </c>
      <c r="C291" s="104"/>
      <c r="D291" s="105" t="s">
        <v>979</v>
      </c>
      <c r="E291" s="105"/>
      <c r="F291" s="105"/>
      <c r="G291" s="106"/>
      <c r="H291" s="107"/>
      <c r="I291" s="108">
        <f>I292+I293+I294+I295+I296+I297+I298+I299</f>
        <v>1270230</v>
      </c>
      <c r="J291" s="104"/>
      <c r="K291" s="108"/>
      <c r="L291" s="108"/>
      <c r="M291" s="109"/>
      <c r="N291" s="110"/>
      <c r="O291" s="110"/>
      <c r="P291" s="110"/>
      <c r="Q291" s="110"/>
      <c r="R291" s="51"/>
      <c r="S291" s="51"/>
    </row>
    <row r="292" spans="1:20" s="25" customFormat="1" ht="96.75" customHeight="1" x14ac:dyDescent="0.2">
      <c r="A292" s="164" t="s">
        <v>980</v>
      </c>
      <c r="B292" s="62" t="s">
        <v>1752</v>
      </c>
      <c r="C292" s="40"/>
      <c r="D292" s="36" t="s">
        <v>982</v>
      </c>
      <c r="E292" s="36" t="s">
        <v>127</v>
      </c>
      <c r="F292" s="36" t="s">
        <v>521</v>
      </c>
      <c r="G292" s="100"/>
      <c r="H292" s="101"/>
      <c r="I292" s="57">
        <v>120000</v>
      </c>
      <c r="J292" s="40" t="s">
        <v>94</v>
      </c>
      <c r="K292" s="57"/>
      <c r="L292" s="57"/>
      <c r="M292" s="58" t="s">
        <v>983</v>
      </c>
      <c r="N292" s="37" t="s">
        <v>48</v>
      </c>
      <c r="O292" s="37" t="s">
        <v>48</v>
      </c>
      <c r="P292" s="37" t="s">
        <v>36</v>
      </c>
      <c r="Q292" s="37"/>
      <c r="R292" s="51"/>
      <c r="S292" s="51"/>
    </row>
    <row r="293" spans="1:20" s="25" customFormat="1" ht="96.75" customHeight="1" x14ac:dyDescent="0.2">
      <c r="A293" s="164" t="s">
        <v>984</v>
      </c>
      <c r="B293" s="62" t="s">
        <v>1753</v>
      </c>
      <c r="C293" s="40" t="s">
        <v>120</v>
      </c>
      <c r="D293" s="36" t="s">
        <v>986</v>
      </c>
      <c r="E293" s="36" t="s">
        <v>127</v>
      </c>
      <c r="F293" s="36" t="s">
        <v>521</v>
      </c>
      <c r="G293" s="100"/>
      <c r="H293" s="101"/>
      <c r="I293" s="57">
        <v>95000</v>
      </c>
      <c r="J293" s="40" t="s">
        <v>94</v>
      </c>
      <c r="K293" s="57">
        <v>14250</v>
      </c>
      <c r="L293" s="57"/>
      <c r="M293" s="58" t="s">
        <v>987</v>
      </c>
      <c r="N293" s="37" t="s">
        <v>124</v>
      </c>
      <c r="O293" s="37" t="s">
        <v>48</v>
      </c>
      <c r="P293" s="37" t="s">
        <v>36</v>
      </c>
      <c r="Q293" s="37"/>
      <c r="R293" s="40" t="s">
        <v>108</v>
      </c>
      <c r="S293" s="51"/>
    </row>
    <row r="294" spans="1:20" s="25" customFormat="1" ht="96.75" customHeight="1" x14ac:dyDescent="0.2">
      <c r="A294" s="164" t="s">
        <v>988</v>
      </c>
      <c r="B294" s="62" t="s">
        <v>1754</v>
      </c>
      <c r="C294" s="40"/>
      <c r="D294" s="36" t="s">
        <v>1758</v>
      </c>
      <c r="E294" s="36" t="s">
        <v>127</v>
      </c>
      <c r="F294" s="36" t="s">
        <v>521</v>
      </c>
      <c r="G294" s="100"/>
      <c r="H294" s="101"/>
      <c r="I294" s="57">
        <v>300000</v>
      </c>
      <c r="J294" s="40" t="s">
        <v>94</v>
      </c>
      <c r="K294" s="57"/>
      <c r="L294" s="57"/>
      <c r="M294" s="58" t="s">
        <v>989</v>
      </c>
      <c r="N294" s="37" t="s">
        <v>342</v>
      </c>
      <c r="O294" s="37" t="s">
        <v>342</v>
      </c>
      <c r="P294" s="37" t="s">
        <v>36</v>
      </c>
      <c r="Q294" s="37"/>
      <c r="R294" s="51"/>
      <c r="S294" s="51"/>
    </row>
    <row r="295" spans="1:20" s="25" customFormat="1" ht="96.75" customHeight="1" x14ac:dyDescent="0.2">
      <c r="A295" s="164" t="s">
        <v>990</v>
      </c>
      <c r="B295" s="62" t="s">
        <v>1755</v>
      </c>
      <c r="C295" s="40" t="s">
        <v>27</v>
      </c>
      <c r="D295" s="36" t="s">
        <v>991</v>
      </c>
      <c r="E295" s="36" t="s">
        <v>127</v>
      </c>
      <c r="F295" s="36" t="s">
        <v>521</v>
      </c>
      <c r="G295" s="100"/>
      <c r="H295" s="40"/>
      <c r="I295" s="57">
        <v>280230</v>
      </c>
      <c r="J295" s="40" t="s">
        <v>94</v>
      </c>
      <c r="K295" s="57">
        <v>81959</v>
      </c>
      <c r="L295" s="57"/>
      <c r="M295" s="58" t="s">
        <v>992</v>
      </c>
      <c r="N295" s="37" t="s">
        <v>55</v>
      </c>
      <c r="O295" s="37" t="s">
        <v>35</v>
      </c>
      <c r="P295" s="37" t="s">
        <v>36</v>
      </c>
      <c r="Q295" s="37"/>
      <c r="R295" s="40" t="s">
        <v>43</v>
      </c>
      <c r="S295" s="51"/>
    </row>
    <row r="296" spans="1:20" s="25" customFormat="1" ht="96.75" customHeight="1" x14ac:dyDescent="0.2">
      <c r="A296" s="164" t="s">
        <v>993</v>
      </c>
      <c r="B296" s="62" t="s">
        <v>1756</v>
      </c>
      <c r="C296" s="40" t="s">
        <v>120</v>
      </c>
      <c r="D296" s="36" t="s">
        <v>994</v>
      </c>
      <c r="E296" s="36" t="s">
        <v>127</v>
      </c>
      <c r="F296" s="36" t="s">
        <v>521</v>
      </c>
      <c r="G296" s="100"/>
      <c r="H296" s="101"/>
      <c r="I296" s="57">
        <v>200000</v>
      </c>
      <c r="J296" s="40" t="s">
        <v>94</v>
      </c>
      <c r="K296" s="57">
        <v>30000</v>
      </c>
      <c r="L296" s="57"/>
      <c r="M296" s="58" t="s">
        <v>995</v>
      </c>
      <c r="N296" s="37" t="s">
        <v>124</v>
      </c>
      <c r="O296" s="37" t="s">
        <v>48</v>
      </c>
      <c r="P296" s="37" t="s">
        <v>36</v>
      </c>
      <c r="Q296" s="37"/>
      <c r="R296" s="40" t="s">
        <v>108</v>
      </c>
      <c r="S296" s="51"/>
    </row>
    <row r="297" spans="1:20" s="25" customFormat="1" ht="96.75" customHeight="1" x14ac:dyDescent="0.2">
      <c r="A297" s="164" t="s">
        <v>996</v>
      </c>
      <c r="B297" s="62" t="s">
        <v>1757</v>
      </c>
      <c r="C297" s="40"/>
      <c r="D297" s="36" t="s">
        <v>1760</v>
      </c>
      <c r="E297" s="36" t="s">
        <v>127</v>
      </c>
      <c r="F297" s="36" t="s">
        <v>521</v>
      </c>
      <c r="G297" s="100"/>
      <c r="H297" s="101"/>
      <c r="I297" s="57">
        <v>65000</v>
      </c>
      <c r="J297" s="40" t="s">
        <v>94</v>
      </c>
      <c r="K297" s="57"/>
      <c r="L297" s="57"/>
      <c r="M297" s="58" t="s">
        <v>1759</v>
      </c>
      <c r="N297" s="37" t="s">
        <v>48</v>
      </c>
      <c r="O297" s="37" t="s">
        <v>48</v>
      </c>
      <c r="P297" s="37" t="s">
        <v>36</v>
      </c>
      <c r="Q297" s="37"/>
      <c r="R297" s="51"/>
      <c r="S297" s="51"/>
    </row>
    <row r="298" spans="1:20" s="25" customFormat="1" ht="96.75" customHeight="1" x14ac:dyDescent="0.2">
      <c r="A298" s="164" t="s">
        <v>998</v>
      </c>
      <c r="B298" s="62" t="s">
        <v>1761</v>
      </c>
      <c r="C298" s="40"/>
      <c r="D298" s="36" t="s">
        <v>1765</v>
      </c>
      <c r="E298" s="36" t="s">
        <v>127</v>
      </c>
      <c r="F298" s="36" t="s">
        <v>521</v>
      </c>
      <c r="G298" s="100"/>
      <c r="H298" s="101"/>
      <c r="I298" s="57">
        <v>90000</v>
      </c>
      <c r="J298" s="40" t="s">
        <v>94</v>
      </c>
      <c r="K298" s="57"/>
      <c r="L298" s="57"/>
      <c r="M298" s="58" t="s">
        <v>1766</v>
      </c>
      <c r="N298" s="37" t="s">
        <v>113</v>
      </c>
      <c r="O298" s="37" t="s">
        <v>113</v>
      </c>
      <c r="P298" s="37" t="s">
        <v>36</v>
      </c>
      <c r="Q298" s="37"/>
      <c r="R298" s="51"/>
      <c r="S298" s="51"/>
    </row>
    <row r="299" spans="1:20" s="25" customFormat="1" ht="96.75" customHeight="1" x14ac:dyDescent="0.2">
      <c r="A299" s="164" t="s">
        <v>1003</v>
      </c>
      <c r="B299" s="62" t="s">
        <v>1764</v>
      </c>
      <c r="C299" s="40"/>
      <c r="D299" s="36" t="s">
        <v>1763</v>
      </c>
      <c r="E299" s="36" t="s">
        <v>127</v>
      </c>
      <c r="F299" s="36" t="s">
        <v>521</v>
      </c>
      <c r="G299" s="100"/>
      <c r="H299" s="101"/>
      <c r="I299" s="57">
        <v>120000</v>
      </c>
      <c r="J299" s="40" t="s">
        <v>94</v>
      </c>
      <c r="K299" s="57"/>
      <c r="L299" s="57"/>
      <c r="M299" s="58" t="s">
        <v>1762</v>
      </c>
      <c r="N299" s="37" t="s">
        <v>48</v>
      </c>
      <c r="O299" s="37" t="s">
        <v>48</v>
      </c>
      <c r="P299" s="37" t="s">
        <v>36</v>
      </c>
      <c r="Q299" s="37"/>
      <c r="R299" s="51"/>
      <c r="S299" s="51"/>
    </row>
    <row r="300" spans="1:20" s="90" customFormat="1" ht="55.5" customHeight="1" x14ac:dyDescent="0.2">
      <c r="A300" s="164" t="s">
        <v>1007</v>
      </c>
      <c r="B300" s="62" t="s">
        <v>999</v>
      </c>
      <c r="C300" s="40"/>
      <c r="D300" s="36" t="s">
        <v>1000</v>
      </c>
      <c r="E300" s="36" t="s">
        <v>239</v>
      </c>
      <c r="F300" s="36" t="s">
        <v>521</v>
      </c>
      <c r="G300" s="36"/>
      <c r="H300" s="40"/>
      <c r="I300" s="57">
        <v>350000</v>
      </c>
      <c r="J300" s="57" t="s">
        <v>94</v>
      </c>
      <c r="K300" s="57"/>
      <c r="L300" s="57"/>
      <c r="M300" s="58" t="s">
        <v>1001</v>
      </c>
      <c r="N300" s="37" t="s">
        <v>342</v>
      </c>
      <c r="O300" s="37" t="s">
        <v>342</v>
      </c>
      <c r="P300" s="37" t="s">
        <v>1002</v>
      </c>
      <c r="Q300" s="37"/>
      <c r="R300" s="51"/>
      <c r="S300" s="51"/>
    </row>
    <row r="301" spans="1:20" s="90" customFormat="1" ht="69.75" customHeight="1" x14ac:dyDescent="0.2">
      <c r="A301" s="164" t="s">
        <v>1011</v>
      </c>
      <c r="B301" s="62" t="s">
        <v>1004</v>
      </c>
      <c r="C301" s="40"/>
      <c r="D301" s="36" t="s">
        <v>1005</v>
      </c>
      <c r="E301" s="36" t="s">
        <v>501</v>
      </c>
      <c r="F301" s="36" t="s">
        <v>521</v>
      </c>
      <c r="G301" s="36"/>
      <c r="H301" s="40"/>
      <c r="I301" s="57">
        <v>300000</v>
      </c>
      <c r="J301" s="57" t="s">
        <v>94</v>
      </c>
      <c r="K301" s="57"/>
      <c r="L301" s="57"/>
      <c r="M301" s="58" t="s">
        <v>1006</v>
      </c>
      <c r="N301" s="37" t="s">
        <v>342</v>
      </c>
      <c r="O301" s="37" t="s">
        <v>342</v>
      </c>
      <c r="P301" s="37" t="s">
        <v>525</v>
      </c>
      <c r="Q301" s="37"/>
      <c r="R301" s="51"/>
      <c r="S301" s="51"/>
    </row>
    <row r="302" spans="1:20" s="90" customFormat="1" ht="55.5" customHeight="1" x14ac:dyDescent="0.2">
      <c r="A302" s="164" t="s">
        <v>1015</v>
      </c>
      <c r="B302" s="62" t="s">
        <v>1008</v>
      </c>
      <c r="C302" s="40"/>
      <c r="D302" s="36" t="s">
        <v>1009</v>
      </c>
      <c r="E302" s="36" t="s">
        <v>253</v>
      </c>
      <c r="F302" s="36" t="s">
        <v>521</v>
      </c>
      <c r="G302" s="36"/>
      <c r="H302" s="40"/>
      <c r="I302" s="57">
        <v>350000</v>
      </c>
      <c r="J302" s="57" t="s">
        <v>94</v>
      </c>
      <c r="K302" s="57"/>
      <c r="L302" s="57"/>
      <c r="M302" s="58" t="s">
        <v>997</v>
      </c>
      <c r="N302" s="37" t="s">
        <v>342</v>
      </c>
      <c r="O302" s="37" t="s">
        <v>342</v>
      </c>
      <c r="P302" s="37" t="s">
        <v>1010</v>
      </c>
      <c r="Q302" s="37"/>
      <c r="R302" s="51"/>
      <c r="S302" s="51"/>
    </row>
    <row r="303" spans="1:20" s="25" customFormat="1" ht="96.75" customHeight="1" x14ac:dyDescent="0.25">
      <c r="A303" s="164" t="s">
        <v>1019</v>
      </c>
      <c r="B303" s="62" t="s">
        <v>1012</v>
      </c>
      <c r="C303" s="40"/>
      <c r="D303" s="36" t="s">
        <v>1013</v>
      </c>
      <c r="E303" s="36"/>
      <c r="F303" s="36" t="s">
        <v>521</v>
      </c>
      <c r="G303" s="100"/>
      <c r="H303" s="101"/>
      <c r="I303" s="57">
        <v>800000</v>
      </c>
      <c r="J303" s="40" t="s">
        <v>94</v>
      </c>
      <c r="K303" s="57"/>
      <c r="L303" s="57"/>
      <c r="M303" s="58" t="s">
        <v>1014</v>
      </c>
      <c r="N303" s="37" t="s">
        <v>35</v>
      </c>
      <c r="O303" s="37" t="s">
        <v>35</v>
      </c>
      <c r="P303" s="37" t="s">
        <v>36</v>
      </c>
      <c r="Q303" s="37"/>
      <c r="R303" s="40" t="s">
        <v>43</v>
      </c>
      <c r="S303" s="40"/>
    </row>
    <row r="304" spans="1:20" s="25" customFormat="1" ht="60" customHeight="1" x14ac:dyDescent="0.2">
      <c r="A304" s="164" t="s">
        <v>1022</v>
      </c>
      <c r="B304" s="62" t="s">
        <v>1016</v>
      </c>
      <c r="C304" s="40"/>
      <c r="D304" s="36" t="s">
        <v>1017</v>
      </c>
      <c r="E304" s="36" t="s">
        <v>482</v>
      </c>
      <c r="F304" s="36"/>
      <c r="G304" s="101" t="s">
        <v>543</v>
      </c>
      <c r="H304" s="101"/>
      <c r="I304" s="57"/>
      <c r="J304" s="40"/>
      <c r="K304" s="57"/>
      <c r="L304" s="57"/>
      <c r="M304" s="58" t="s">
        <v>1018</v>
      </c>
      <c r="N304" s="37"/>
      <c r="O304" s="37"/>
      <c r="P304" s="37"/>
      <c r="Q304" s="37"/>
      <c r="R304" s="51"/>
      <c r="S304" s="40"/>
      <c r="T304" s="1"/>
    </row>
    <row r="305" spans="1:20" s="25" customFormat="1" ht="60" customHeight="1" x14ac:dyDescent="0.2">
      <c r="A305" s="164" t="s">
        <v>1025</v>
      </c>
      <c r="B305" s="62" t="s">
        <v>1020</v>
      </c>
      <c r="C305" s="40"/>
      <c r="D305" s="36" t="s">
        <v>1021</v>
      </c>
      <c r="E305" s="36" t="s">
        <v>482</v>
      </c>
      <c r="F305" s="36"/>
      <c r="G305" s="101" t="s">
        <v>540</v>
      </c>
      <c r="H305" s="101"/>
      <c r="I305" s="57"/>
      <c r="J305" s="40"/>
      <c r="K305" s="57"/>
      <c r="L305" s="57"/>
      <c r="M305" s="58" t="s">
        <v>1018</v>
      </c>
      <c r="N305" s="37"/>
      <c r="O305" s="37"/>
      <c r="P305" s="37"/>
      <c r="Q305" s="37"/>
      <c r="R305" s="51"/>
      <c r="S305" s="40"/>
      <c r="T305" s="1"/>
    </row>
    <row r="306" spans="1:20" s="25" customFormat="1" ht="60" customHeight="1" x14ac:dyDescent="0.2">
      <c r="A306" s="164" t="s">
        <v>1028</v>
      </c>
      <c r="B306" s="62" t="s">
        <v>1023</v>
      </c>
      <c r="C306" s="40"/>
      <c r="D306" s="36" t="s">
        <v>1024</v>
      </c>
      <c r="E306" s="36" t="s">
        <v>482</v>
      </c>
      <c r="F306" s="36"/>
      <c r="G306" s="100"/>
      <c r="H306" s="101"/>
      <c r="I306" s="57"/>
      <c r="J306" s="40"/>
      <c r="K306" s="57"/>
      <c r="L306" s="57"/>
      <c r="M306" s="58" t="s">
        <v>1018</v>
      </c>
      <c r="N306" s="37"/>
      <c r="O306" s="37"/>
      <c r="P306" s="37"/>
      <c r="Q306" s="37"/>
      <c r="R306" s="51"/>
      <c r="S306" s="40"/>
      <c r="T306" s="1"/>
    </row>
    <row r="307" spans="1:20" s="25" customFormat="1" ht="72" customHeight="1" x14ac:dyDescent="0.2">
      <c r="A307" s="164" t="s">
        <v>1031</v>
      </c>
      <c r="B307" s="62" t="s">
        <v>1026</v>
      </c>
      <c r="C307" s="40"/>
      <c r="D307" s="36" t="s">
        <v>1027</v>
      </c>
      <c r="E307" s="36" t="s">
        <v>482</v>
      </c>
      <c r="F307" s="36"/>
      <c r="G307" s="100"/>
      <c r="H307" s="101"/>
      <c r="I307" s="57"/>
      <c r="J307" s="40"/>
      <c r="K307" s="57"/>
      <c r="L307" s="57"/>
      <c r="M307" s="58" t="s">
        <v>1018</v>
      </c>
      <c r="N307" s="37"/>
      <c r="O307" s="37"/>
      <c r="P307" s="37"/>
      <c r="Q307" s="37"/>
      <c r="R307" s="51"/>
      <c r="S307" s="40"/>
      <c r="T307" s="1"/>
    </row>
    <row r="308" spans="1:20" s="25" customFormat="1" ht="60" customHeight="1" x14ac:dyDescent="0.2">
      <c r="A308" s="164" t="s">
        <v>1034</v>
      </c>
      <c r="B308" s="62" t="s">
        <v>1029</v>
      </c>
      <c r="C308" s="40"/>
      <c r="D308" s="36" t="s">
        <v>1030</v>
      </c>
      <c r="E308" s="36" t="s">
        <v>482</v>
      </c>
      <c r="F308" s="36"/>
      <c r="G308" s="100"/>
      <c r="H308" s="101"/>
      <c r="I308" s="57"/>
      <c r="J308" s="40"/>
      <c r="K308" s="57"/>
      <c r="L308" s="57"/>
      <c r="M308" s="58" t="s">
        <v>1018</v>
      </c>
      <c r="N308" s="37"/>
      <c r="O308" s="37"/>
      <c r="P308" s="37"/>
      <c r="Q308" s="37"/>
      <c r="R308" s="51"/>
      <c r="S308" s="40"/>
      <c r="T308" s="1"/>
    </row>
    <row r="309" spans="1:20" s="25" customFormat="1" ht="60" customHeight="1" x14ac:dyDescent="0.2">
      <c r="A309" s="164" t="s">
        <v>1037</v>
      </c>
      <c r="B309" s="62" t="s">
        <v>1032</v>
      </c>
      <c r="C309" s="40"/>
      <c r="D309" s="36" t="s">
        <v>1033</v>
      </c>
      <c r="E309" s="36" t="s">
        <v>515</v>
      </c>
      <c r="F309" s="36"/>
      <c r="G309" s="101" t="s">
        <v>560</v>
      </c>
      <c r="H309" s="101"/>
      <c r="I309" s="57"/>
      <c r="J309" s="40"/>
      <c r="K309" s="57"/>
      <c r="L309" s="57"/>
      <c r="M309" s="58" t="s">
        <v>1018</v>
      </c>
      <c r="N309" s="37"/>
      <c r="O309" s="37"/>
      <c r="P309" s="37"/>
      <c r="Q309" s="37"/>
      <c r="R309" s="51"/>
      <c r="S309" s="40"/>
      <c r="T309" s="1"/>
    </row>
    <row r="310" spans="1:20" s="25" customFormat="1" ht="60" customHeight="1" x14ac:dyDescent="0.2">
      <c r="A310" s="164" t="s">
        <v>1040</v>
      </c>
      <c r="B310" s="62" t="s">
        <v>1035</v>
      </c>
      <c r="C310" s="40"/>
      <c r="D310" s="36" t="s">
        <v>1036</v>
      </c>
      <c r="E310" s="36" t="s">
        <v>515</v>
      </c>
      <c r="F310" s="36"/>
      <c r="G310" s="100"/>
      <c r="H310" s="101"/>
      <c r="I310" s="57"/>
      <c r="J310" s="40"/>
      <c r="K310" s="57"/>
      <c r="L310" s="57"/>
      <c r="M310" s="58" t="s">
        <v>1018</v>
      </c>
      <c r="N310" s="37"/>
      <c r="O310" s="37"/>
      <c r="P310" s="37"/>
      <c r="Q310" s="37"/>
      <c r="R310" s="51"/>
      <c r="S310" s="40"/>
      <c r="T310" s="1"/>
    </row>
    <row r="311" spans="1:20" s="25" customFormat="1" ht="60" customHeight="1" x14ac:dyDescent="0.2">
      <c r="A311" s="164" t="s">
        <v>1043</v>
      </c>
      <c r="B311" s="62" t="s">
        <v>1038</v>
      </c>
      <c r="C311" s="40"/>
      <c r="D311" s="36" t="s">
        <v>1039</v>
      </c>
      <c r="E311" s="36" t="s">
        <v>515</v>
      </c>
      <c r="F311" s="36"/>
      <c r="G311" s="100"/>
      <c r="H311" s="101"/>
      <c r="I311" s="57"/>
      <c r="J311" s="40"/>
      <c r="K311" s="57"/>
      <c r="L311" s="57"/>
      <c r="M311" s="58" t="s">
        <v>1018</v>
      </c>
      <c r="N311" s="37"/>
      <c r="O311" s="37"/>
      <c r="P311" s="37"/>
      <c r="Q311" s="37"/>
      <c r="R311" s="51"/>
      <c r="S311" s="40"/>
      <c r="T311" s="1"/>
    </row>
    <row r="312" spans="1:20" s="25" customFormat="1" ht="70.5" customHeight="1" x14ac:dyDescent="0.2">
      <c r="A312" s="164" t="s">
        <v>1046</v>
      </c>
      <c r="B312" s="62" t="s">
        <v>1041</v>
      </c>
      <c r="C312" s="40"/>
      <c r="D312" s="36" t="s">
        <v>1042</v>
      </c>
      <c r="E312" s="36" t="s">
        <v>515</v>
      </c>
      <c r="F312" s="36"/>
      <c r="G312" s="100"/>
      <c r="H312" s="101"/>
      <c r="I312" s="57"/>
      <c r="J312" s="40"/>
      <c r="K312" s="57"/>
      <c r="L312" s="57"/>
      <c r="M312" s="58" t="s">
        <v>1018</v>
      </c>
      <c r="N312" s="37"/>
      <c r="O312" s="37"/>
      <c r="P312" s="37"/>
      <c r="Q312" s="37"/>
      <c r="R312" s="51"/>
      <c r="S312" s="40"/>
      <c r="T312" s="1"/>
    </row>
    <row r="313" spans="1:20" s="25" customFormat="1" ht="60" customHeight="1" x14ac:dyDescent="0.2">
      <c r="A313" s="164" t="s">
        <v>1049</v>
      </c>
      <c r="B313" s="62" t="s">
        <v>1044</v>
      </c>
      <c r="C313" s="40"/>
      <c r="D313" s="36" t="s">
        <v>1045</v>
      </c>
      <c r="E313" s="36" t="s">
        <v>515</v>
      </c>
      <c r="F313" s="36"/>
      <c r="G313" s="100"/>
      <c r="H313" s="101"/>
      <c r="I313" s="57"/>
      <c r="J313" s="40"/>
      <c r="K313" s="57"/>
      <c r="L313" s="57"/>
      <c r="M313" s="58" t="s">
        <v>1018</v>
      </c>
      <c r="N313" s="37"/>
      <c r="O313" s="37"/>
      <c r="P313" s="37"/>
      <c r="Q313" s="37"/>
      <c r="R313" s="51"/>
      <c r="S313" s="40"/>
      <c r="T313" s="1"/>
    </row>
    <row r="314" spans="1:20" s="25" customFormat="1" ht="60" customHeight="1" x14ac:dyDescent="0.2">
      <c r="A314" s="164" t="s">
        <v>1052</v>
      </c>
      <c r="B314" s="62" t="s">
        <v>1047</v>
      </c>
      <c r="C314" s="40"/>
      <c r="D314" s="36" t="s">
        <v>1048</v>
      </c>
      <c r="E314" s="36" t="s">
        <v>515</v>
      </c>
      <c r="F314" s="36"/>
      <c r="G314" s="100"/>
      <c r="H314" s="101"/>
      <c r="I314" s="57"/>
      <c r="J314" s="40"/>
      <c r="K314" s="57"/>
      <c r="L314" s="57"/>
      <c r="M314" s="58" t="s">
        <v>1018</v>
      </c>
      <c r="N314" s="37"/>
      <c r="O314" s="37"/>
      <c r="P314" s="37"/>
      <c r="Q314" s="37"/>
      <c r="R314" s="51"/>
      <c r="S314" s="40"/>
      <c r="T314" s="1"/>
    </row>
    <row r="315" spans="1:20" s="25" customFormat="1" ht="69.75" customHeight="1" x14ac:dyDescent="0.2">
      <c r="A315" s="164" t="s">
        <v>1055</v>
      </c>
      <c r="B315" s="62" t="s">
        <v>1050</v>
      </c>
      <c r="C315" s="40"/>
      <c r="D315" s="36" t="s">
        <v>1051</v>
      </c>
      <c r="E315" s="36" t="s">
        <v>515</v>
      </c>
      <c r="F315" s="36"/>
      <c r="G315" s="100"/>
      <c r="H315" s="101"/>
      <c r="I315" s="57"/>
      <c r="J315" s="40"/>
      <c r="K315" s="57"/>
      <c r="L315" s="57"/>
      <c r="M315" s="58" t="s">
        <v>1018</v>
      </c>
      <c r="N315" s="37"/>
      <c r="O315" s="37"/>
      <c r="P315" s="37"/>
      <c r="Q315" s="37"/>
      <c r="R315" s="51"/>
      <c r="S315" s="40"/>
      <c r="T315" s="1"/>
    </row>
    <row r="316" spans="1:20" s="25" customFormat="1" ht="69.75" customHeight="1" x14ac:dyDescent="0.2">
      <c r="A316" s="164" t="s">
        <v>1058</v>
      </c>
      <c r="B316" s="62" t="s">
        <v>1053</v>
      </c>
      <c r="C316" s="40"/>
      <c r="D316" s="36" t="s">
        <v>1054</v>
      </c>
      <c r="E316" s="36" t="s">
        <v>574</v>
      </c>
      <c r="F316" s="36"/>
      <c r="G316" s="100"/>
      <c r="H316" s="101"/>
      <c r="I316" s="57"/>
      <c r="J316" s="40"/>
      <c r="K316" s="57"/>
      <c r="L316" s="57"/>
      <c r="M316" s="58" t="s">
        <v>1018</v>
      </c>
      <c r="N316" s="37"/>
      <c r="O316" s="37"/>
      <c r="P316" s="37"/>
      <c r="Q316" s="37"/>
      <c r="R316" s="51"/>
      <c r="S316" s="40"/>
      <c r="T316" s="1"/>
    </row>
    <row r="317" spans="1:20" s="25" customFormat="1" ht="60" customHeight="1" x14ac:dyDescent="0.2">
      <c r="A317" s="164" t="s">
        <v>1061</v>
      </c>
      <c r="B317" s="62" t="s">
        <v>1056</v>
      </c>
      <c r="C317" s="40"/>
      <c r="D317" s="36" t="s">
        <v>1057</v>
      </c>
      <c r="E317" s="36" t="s">
        <v>515</v>
      </c>
      <c r="F317" s="36"/>
      <c r="G317" s="100"/>
      <c r="H317" s="101"/>
      <c r="I317" s="57"/>
      <c r="J317" s="40"/>
      <c r="K317" s="57"/>
      <c r="L317" s="57"/>
      <c r="M317" s="58" t="s">
        <v>1018</v>
      </c>
      <c r="N317" s="37"/>
      <c r="O317" s="37"/>
      <c r="P317" s="37"/>
      <c r="Q317" s="37"/>
      <c r="R317" s="51"/>
      <c r="S317" s="40"/>
      <c r="T317" s="1"/>
    </row>
    <row r="318" spans="1:20" s="25" customFormat="1" ht="60" customHeight="1" x14ac:dyDescent="0.2">
      <c r="A318" s="164" t="s">
        <v>1066</v>
      </c>
      <c r="B318" s="62" t="s">
        <v>1059</v>
      </c>
      <c r="C318" s="40"/>
      <c r="D318" s="36" t="s">
        <v>1060</v>
      </c>
      <c r="E318" s="36" t="s">
        <v>515</v>
      </c>
      <c r="F318" s="36"/>
      <c r="G318" s="100"/>
      <c r="H318" s="101"/>
      <c r="I318" s="57"/>
      <c r="J318" s="40"/>
      <c r="K318" s="57"/>
      <c r="L318" s="57"/>
      <c r="M318" s="58" t="s">
        <v>1018</v>
      </c>
      <c r="N318" s="37"/>
      <c r="O318" s="37"/>
      <c r="P318" s="37"/>
      <c r="Q318" s="37"/>
      <c r="R318" s="51"/>
      <c r="S318" s="40"/>
      <c r="T318" s="1"/>
    </row>
    <row r="319" spans="1:20" s="25" customFormat="1" ht="60" customHeight="1" x14ac:dyDescent="0.2">
      <c r="A319" s="164" t="s">
        <v>1069</v>
      </c>
      <c r="B319" s="62" t="s">
        <v>1062</v>
      </c>
      <c r="C319" s="40"/>
      <c r="D319" s="36" t="s">
        <v>1063</v>
      </c>
      <c r="E319" s="36" t="s">
        <v>515</v>
      </c>
      <c r="F319" s="36"/>
      <c r="G319" s="100"/>
      <c r="H319" s="101"/>
      <c r="I319" s="57"/>
      <c r="J319" s="40"/>
      <c r="K319" s="57"/>
      <c r="L319" s="57"/>
      <c r="M319" s="58" t="s">
        <v>1018</v>
      </c>
      <c r="N319" s="37"/>
      <c r="O319" s="37"/>
      <c r="P319" s="37"/>
      <c r="Q319" s="37"/>
      <c r="R319" s="51"/>
      <c r="S319" s="40"/>
      <c r="T319" s="1"/>
    </row>
    <row r="320" spans="1:20" s="25" customFormat="1" ht="60" customHeight="1" x14ac:dyDescent="0.2">
      <c r="A320" s="164" t="s">
        <v>1072</v>
      </c>
      <c r="B320" s="62" t="s">
        <v>1064</v>
      </c>
      <c r="C320" s="40"/>
      <c r="D320" s="36" t="s">
        <v>1065</v>
      </c>
      <c r="E320" s="36" t="s">
        <v>574</v>
      </c>
      <c r="F320" s="36"/>
      <c r="G320" s="100"/>
      <c r="H320" s="101"/>
      <c r="I320" s="57"/>
      <c r="J320" s="40"/>
      <c r="K320" s="57"/>
      <c r="L320" s="57"/>
      <c r="M320" s="58" t="s">
        <v>1018</v>
      </c>
      <c r="N320" s="37"/>
      <c r="O320" s="37"/>
      <c r="P320" s="37"/>
      <c r="Q320" s="37"/>
      <c r="R320" s="51"/>
      <c r="S320" s="40"/>
      <c r="T320" s="1"/>
    </row>
    <row r="321" spans="1:20" s="25" customFormat="1" ht="60" customHeight="1" x14ac:dyDescent="0.2">
      <c r="A321" s="164" t="s">
        <v>1075</v>
      </c>
      <c r="B321" s="62" t="s">
        <v>1067</v>
      </c>
      <c r="C321" s="40"/>
      <c r="D321" s="36" t="s">
        <v>1068</v>
      </c>
      <c r="E321" s="36" t="s">
        <v>501</v>
      </c>
      <c r="F321" s="36"/>
      <c r="G321" s="100"/>
      <c r="H321" s="101"/>
      <c r="I321" s="57"/>
      <c r="J321" s="40"/>
      <c r="K321" s="57"/>
      <c r="L321" s="57"/>
      <c r="M321" s="58" t="s">
        <v>1018</v>
      </c>
      <c r="N321" s="37"/>
      <c r="O321" s="37"/>
      <c r="P321" s="37"/>
      <c r="Q321" s="37"/>
      <c r="R321" s="51"/>
      <c r="S321" s="40"/>
      <c r="T321" s="1"/>
    </row>
    <row r="322" spans="1:20" s="25" customFormat="1" ht="60" customHeight="1" x14ac:dyDescent="0.2">
      <c r="A322" s="164" t="s">
        <v>1078</v>
      </c>
      <c r="B322" s="62" t="s">
        <v>1070</v>
      </c>
      <c r="C322" s="40"/>
      <c r="D322" s="36" t="s">
        <v>1071</v>
      </c>
      <c r="E322" s="36" t="s">
        <v>501</v>
      </c>
      <c r="F322" s="36"/>
      <c r="G322" s="100"/>
      <c r="H322" s="101"/>
      <c r="I322" s="57"/>
      <c r="J322" s="40"/>
      <c r="K322" s="57"/>
      <c r="L322" s="57"/>
      <c r="M322" s="58" t="s">
        <v>1018</v>
      </c>
      <c r="N322" s="37"/>
      <c r="O322" s="37"/>
      <c r="P322" s="37"/>
      <c r="Q322" s="37"/>
      <c r="R322" s="51"/>
      <c r="S322" s="40"/>
      <c r="T322" s="1"/>
    </row>
    <row r="323" spans="1:20" s="25" customFormat="1" ht="71.25" customHeight="1" x14ac:dyDescent="0.2">
      <c r="A323" s="164" t="s">
        <v>1081</v>
      </c>
      <c r="B323" s="62" t="s">
        <v>1073</v>
      </c>
      <c r="C323" s="40"/>
      <c r="D323" s="36" t="s">
        <v>1074</v>
      </c>
      <c r="E323" s="36" t="s">
        <v>501</v>
      </c>
      <c r="F323" s="36"/>
      <c r="G323" s="100"/>
      <c r="H323" s="101"/>
      <c r="I323" s="57"/>
      <c r="J323" s="40"/>
      <c r="K323" s="57"/>
      <c r="L323" s="57"/>
      <c r="M323" s="58" t="s">
        <v>1018</v>
      </c>
      <c r="N323" s="37"/>
      <c r="O323" s="37"/>
      <c r="P323" s="37"/>
      <c r="Q323" s="37"/>
      <c r="R323" s="51"/>
      <c r="S323" s="40"/>
      <c r="T323" s="1"/>
    </row>
    <row r="324" spans="1:20" s="25" customFormat="1" ht="60" customHeight="1" x14ac:dyDescent="0.2">
      <c r="A324" s="164" t="s">
        <v>1084</v>
      </c>
      <c r="B324" s="62" t="s">
        <v>1076</v>
      </c>
      <c r="C324" s="40"/>
      <c r="D324" s="36" t="s">
        <v>1077</v>
      </c>
      <c r="E324" s="36" t="s">
        <v>501</v>
      </c>
      <c r="F324" s="36"/>
      <c r="G324" s="100"/>
      <c r="H324" s="101"/>
      <c r="I324" s="57"/>
      <c r="J324" s="40"/>
      <c r="K324" s="57"/>
      <c r="L324" s="57"/>
      <c r="M324" s="58" t="s">
        <v>1018</v>
      </c>
      <c r="N324" s="37"/>
      <c r="O324" s="37"/>
      <c r="P324" s="37"/>
      <c r="Q324" s="37"/>
      <c r="R324" s="51"/>
      <c r="S324" s="40"/>
      <c r="T324" s="1"/>
    </row>
    <row r="325" spans="1:20" s="25" customFormat="1" ht="60" customHeight="1" x14ac:dyDescent="0.2">
      <c r="A325" s="164" t="s">
        <v>1087</v>
      </c>
      <c r="B325" s="62" t="s">
        <v>1079</v>
      </c>
      <c r="C325" s="40"/>
      <c r="D325" s="36" t="s">
        <v>1080</v>
      </c>
      <c r="E325" s="36" t="s">
        <v>501</v>
      </c>
      <c r="F325" s="36"/>
      <c r="G325" s="100"/>
      <c r="H325" s="101"/>
      <c r="I325" s="57"/>
      <c r="J325" s="40"/>
      <c r="K325" s="57"/>
      <c r="L325" s="57"/>
      <c r="M325" s="58" t="s">
        <v>1018</v>
      </c>
      <c r="N325" s="37"/>
      <c r="O325" s="37"/>
      <c r="P325" s="37"/>
      <c r="Q325" s="37"/>
      <c r="R325" s="51"/>
      <c r="S325" s="40"/>
      <c r="T325" s="1"/>
    </row>
    <row r="326" spans="1:20" s="25" customFormat="1" ht="60" customHeight="1" x14ac:dyDescent="0.2">
      <c r="A326" s="164" t="s">
        <v>1090</v>
      </c>
      <c r="B326" s="62" t="s">
        <v>1082</v>
      </c>
      <c r="C326" s="40"/>
      <c r="D326" s="36" t="s">
        <v>1083</v>
      </c>
      <c r="E326" s="36" t="s">
        <v>501</v>
      </c>
      <c r="F326" s="36"/>
      <c r="G326" s="101" t="s">
        <v>619</v>
      </c>
      <c r="H326" s="101"/>
      <c r="I326" s="57"/>
      <c r="J326" s="40"/>
      <c r="K326" s="57"/>
      <c r="L326" s="57"/>
      <c r="M326" s="58" t="s">
        <v>1018</v>
      </c>
      <c r="N326" s="37"/>
      <c r="O326" s="37"/>
      <c r="P326" s="37"/>
      <c r="Q326" s="37"/>
      <c r="R326" s="51"/>
      <c r="S326" s="40"/>
      <c r="T326" s="1"/>
    </row>
    <row r="327" spans="1:20" s="25" customFormat="1" ht="60" customHeight="1" x14ac:dyDescent="0.2">
      <c r="A327" s="164" t="s">
        <v>1093</v>
      </c>
      <c r="B327" s="62" t="s">
        <v>1085</v>
      </c>
      <c r="C327" s="40"/>
      <c r="D327" s="36" t="s">
        <v>1086</v>
      </c>
      <c r="E327" s="36" t="s">
        <v>239</v>
      </c>
      <c r="F327" s="36"/>
      <c r="G327" s="101" t="s">
        <v>601</v>
      </c>
      <c r="H327" s="101"/>
      <c r="I327" s="57"/>
      <c r="J327" s="40"/>
      <c r="K327" s="57"/>
      <c r="L327" s="57"/>
      <c r="M327" s="58" t="s">
        <v>1018</v>
      </c>
      <c r="N327" s="37"/>
      <c r="O327" s="37"/>
      <c r="P327" s="37"/>
      <c r="Q327" s="37"/>
      <c r="R327" s="51"/>
      <c r="S327" s="40"/>
      <c r="T327" s="1"/>
    </row>
    <row r="328" spans="1:20" s="25" customFormat="1" ht="60" customHeight="1" x14ac:dyDescent="0.2">
      <c r="A328" s="164" t="s">
        <v>1096</v>
      </c>
      <c r="B328" s="62" t="s">
        <v>1088</v>
      </c>
      <c r="C328" s="40"/>
      <c r="D328" s="36" t="s">
        <v>1089</v>
      </c>
      <c r="E328" s="36" t="s">
        <v>627</v>
      </c>
      <c r="F328" s="36"/>
      <c r="G328" s="100"/>
      <c r="H328" s="101"/>
      <c r="I328" s="57"/>
      <c r="J328" s="40"/>
      <c r="K328" s="57"/>
      <c r="L328" s="57"/>
      <c r="M328" s="58" t="s">
        <v>1018</v>
      </c>
      <c r="N328" s="37"/>
      <c r="O328" s="37"/>
      <c r="P328" s="37"/>
      <c r="Q328" s="37"/>
      <c r="R328" s="51"/>
      <c r="S328" s="40"/>
      <c r="T328" s="1"/>
    </row>
    <row r="329" spans="1:20" s="25" customFormat="1" ht="60" customHeight="1" x14ac:dyDescent="0.2">
      <c r="A329" s="164" t="s">
        <v>1099</v>
      </c>
      <c r="B329" s="62" t="s">
        <v>1091</v>
      </c>
      <c r="C329" s="40"/>
      <c r="D329" s="36" t="s">
        <v>1092</v>
      </c>
      <c r="E329" s="36" t="s">
        <v>67</v>
      </c>
      <c r="F329" s="36"/>
      <c r="G329" s="100"/>
      <c r="H329" s="101"/>
      <c r="I329" s="57"/>
      <c r="J329" s="40"/>
      <c r="K329" s="57"/>
      <c r="L329" s="57"/>
      <c r="M329" s="58" t="s">
        <v>1018</v>
      </c>
      <c r="N329" s="37"/>
      <c r="O329" s="37"/>
      <c r="P329" s="37"/>
      <c r="Q329" s="37"/>
      <c r="R329" s="51"/>
      <c r="S329" s="40"/>
      <c r="T329" s="1"/>
    </row>
    <row r="330" spans="1:20" s="25" customFormat="1" ht="60" customHeight="1" x14ac:dyDescent="0.2">
      <c r="A330" s="164" t="s">
        <v>1102</v>
      </c>
      <c r="B330" s="62" t="s">
        <v>1094</v>
      </c>
      <c r="C330" s="40"/>
      <c r="D330" s="36" t="s">
        <v>1095</v>
      </c>
      <c r="E330" s="36" t="s">
        <v>59</v>
      </c>
      <c r="F330" s="36"/>
      <c r="G330" s="100"/>
      <c r="H330" s="101"/>
      <c r="I330" s="57"/>
      <c r="J330" s="40"/>
      <c r="K330" s="57"/>
      <c r="L330" s="57"/>
      <c r="M330" s="58" t="s">
        <v>1018</v>
      </c>
      <c r="N330" s="37"/>
      <c r="O330" s="37"/>
      <c r="P330" s="37"/>
      <c r="Q330" s="37"/>
      <c r="R330" s="51"/>
      <c r="S330" s="40"/>
      <c r="T330" s="1"/>
    </row>
    <row r="331" spans="1:20" s="25" customFormat="1" ht="64.5" customHeight="1" x14ac:dyDescent="0.2">
      <c r="A331" s="164" t="s">
        <v>1105</v>
      </c>
      <c r="B331" s="62" t="s">
        <v>1097</v>
      </c>
      <c r="C331" s="40"/>
      <c r="D331" s="36" t="s">
        <v>1098</v>
      </c>
      <c r="E331" s="36" t="s">
        <v>59</v>
      </c>
      <c r="F331" s="36"/>
      <c r="G331" s="100"/>
      <c r="H331" s="101"/>
      <c r="I331" s="57"/>
      <c r="J331" s="40"/>
      <c r="K331" s="57"/>
      <c r="L331" s="57"/>
      <c r="M331" s="58" t="s">
        <v>1018</v>
      </c>
      <c r="N331" s="37"/>
      <c r="O331" s="37"/>
      <c r="P331" s="37"/>
      <c r="Q331" s="37"/>
      <c r="R331" s="51"/>
      <c r="S331" s="40"/>
      <c r="T331" s="1"/>
    </row>
    <row r="332" spans="1:20" s="25" customFormat="1" ht="60" customHeight="1" x14ac:dyDescent="0.2">
      <c r="A332" s="164" t="s">
        <v>1108</v>
      </c>
      <c r="B332" s="62" t="s">
        <v>1100</v>
      </c>
      <c r="C332" s="40"/>
      <c r="D332" s="36" t="s">
        <v>1101</v>
      </c>
      <c r="E332" s="36" t="s">
        <v>59</v>
      </c>
      <c r="F332" s="36"/>
      <c r="G332" s="100"/>
      <c r="H332" s="101"/>
      <c r="I332" s="57"/>
      <c r="J332" s="40"/>
      <c r="K332" s="57"/>
      <c r="L332" s="57"/>
      <c r="M332" s="58" t="s">
        <v>1018</v>
      </c>
      <c r="N332" s="37"/>
      <c r="O332" s="37"/>
      <c r="P332" s="37"/>
      <c r="Q332" s="37"/>
      <c r="R332" s="51"/>
      <c r="S332" s="40"/>
      <c r="T332" s="1"/>
    </row>
    <row r="333" spans="1:20" s="25" customFormat="1" ht="60" customHeight="1" x14ac:dyDescent="0.2">
      <c r="A333" s="164" t="s">
        <v>1111</v>
      </c>
      <c r="B333" s="62" t="s">
        <v>1103</v>
      </c>
      <c r="C333" s="40"/>
      <c r="D333" s="36" t="s">
        <v>1104</v>
      </c>
      <c r="E333" s="36" t="s">
        <v>59</v>
      </c>
      <c r="F333" s="36"/>
      <c r="G333" s="100"/>
      <c r="H333" s="101"/>
      <c r="I333" s="57"/>
      <c r="J333" s="40"/>
      <c r="K333" s="57"/>
      <c r="L333" s="57"/>
      <c r="M333" s="58" t="s">
        <v>1018</v>
      </c>
      <c r="N333" s="37"/>
      <c r="O333" s="37"/>
      <c r="P333" s="37"/>
      <c r="Q333" s="37"/>
      <c r="R333" s="51"/>
      <c r="S333" s="40"/>
      <c r="T333" s="1"/>
    </row>
    <row r="334" spans="1:20" s="25" customFormat="1" ht="60" customHeight="1" x14ac:dyDescent="0.2">
      <c r="A334" s="164" t="s">
        <v>1114</v>
      </c>
      <c r="B334" s="62" t="s">
        <v>1106</v>
      </c>
      <c r="C334" s="40"/>
      <c r="D334" s="36" t="s">
        <v>1107</v>
      </c>
      <c r="E334" s="36" t="s">
        <v>59</v>
      </c>
      <c r="F334" s="36"/>
      <c r="G334" s="100"/>
      <c r="H334" s="101"/>
      <c r="I334" s="57"/>
      <c r="J334" s="40"/>
      <c r="K334" s="57"/>
      <c r="L334" s="57"/>
      <c r="M334" s="58" t="s">
        <v>1018</v>
      </c>
      <c r="N334" s="37"/>
      <c r="O334" s="37"/>
      <c r="P334" s="37"/>
      <c r="Q334" s="37"/>
      <c r="R334" s="51"/>
      <c r="S334" s="40"/>
      <c r="T334" s="1"/>
    </row>
    <row r="335" spans="1:20" s="25" customFormat="1" ht="60" customHeight="1" x14ac:dyDescent="0.2">
      <c r="A335" s="164" t="s">
        <v>1117</v>
      </c>
      <c r="B335" s="62" t="s">
        <v>1109</v>
      </c>
      <c r="C335" s="40"/>
      <c r="D335" s="36" t="s">
        <v>1110</v>
      </c>
      <c r="E335" s="36" t="s">
        <v>59</v>
      </c>
      <c r="F335" s="36"/>
      <c r="G335" s="100"/>
      <c r="H335" s="101"/>
      <c r="I335" s="57"/>
      <c r="J335" s="40"/>
      <c r="K335" s="57"/>
      <c r="L335" s="57"/>
      <c r="M335" s="58" t="s">
        <v>1018</v>
      </c>
      <c r="N335" s="37"/>
      <c r="O335" s="37"/>
      <c r="P335" s="37"/>
      <c r="Q335" s="37"/>
      <c r="R335" s="51"/>
      <c r="S335" s="40"/>
      <c r="T335" s="1"/>
    </row>
    <row r="336" spans="1:20" s="25" customFormat="1" ht="60" customHeight="1" x14ac:dyDescent="0.2">
      <c r="A336" s="164" t="s">
        <v>1120</v>
      </c>
      <c r="B336" s="62" t="s">
        <v>1112</v>
      </c>
      <c r="C336" s="40"/>
      <c r="D336" s="36" t="s">
        <v>1113</v>
      </c>
      <c r="E336" s="36" t="s">
        <v>477</v>
      </c>
      <c r="F336" s="36"/>
      <c r="G336" s="100"/>
      <c r="H336" s="101"/>
      <c r="I336" s="57"/>
      <c r="J336" s="40"/>
      <c r="K336" s="57"/>
      <c r="L336" s="57"/>
      <c r="M336" s="58" t="s">
        <v>1018</v>
      </c>
      <c r="N336" s="37"/>
      <c r="O336" s="37"/>
      <c r="P336" s="37"/>
      <c r="Q336" s="37"/>
      <c r="R336" s="51"/>
      <c r="S336" s="40"/>
      <c r="T336" s="1"/>
    </row>
    <row r="337" spans="1:20" s="25" customFormat="1" ht="60" customHeight="1" x14ac:dyDescent="0.2">
      <c r="A337" s="164" t="s">
        <v>1123</v>
      </c>
      <c r="B337" s="62" t="s">
        <v>1115</v>
      </c>
      <c r="C337" s="40"/>
      <c r="D337" s="36" t="s">
        <v>1116</v>
      </c>
      <c r="E337" s="36" t="s">
        <v>477</v>
      </c>
      <c r="F337" s="36"/>
      <c r="G337" s="101" t="s">
        <v>683</v>
      </c>
      <c r="H337" s="101"/>
      <c r="I337" s="57"/>
      <c r="J337" s="40"/>
      <c r="K337" s="57"/>
      <c r="L337" s="57"/>
      <c r="M337" s="58" t="s">
        <v>1018</v>
      </c>
      <c r="N337" s="37"/>
      <c r="O337" s="37"/>
      <c r="P337" s="37"/>
      <c r="Q337" s="37"/>
      <c r="R337" s="51"/>
      <c r="S337" s="40"/>
      <c r="T337" s="1"/>
    </row>
    <row r="338" spans="1:20" s="25" customFormat="1" ht="60" customHeight="1" x14ac:dyDescent="0.2">
      <c r="A338" s="164" t="s">
        <v>1126</v>
      </c>
      <c r="B338" s="62" t="s">
        <v>1118</v>
      </c>
      <c r="C338" s="40"/>
      <c r="D338" s="36" t="s">
        <v>1119</v>
      </c>
      <c r="E338" s="36" t="s">
        <v>253</v>
      </c>
      <c r="F338" s="36"/>
      <c r="G338" s="100"/>
      <c r="H338" s="101"/>
      <c r="I338" s="57"/>
      <c r="J338" s="40"/>
      <c r="K338" s="57"/>
      <c r="L338" s="57"/>
      <c r="M338" s="58" t="s">
        <v>1018</v>
      </c>
      <c r="N338" s="37"/>
      <c r="O338" s="37"/>
      <c r="P338" s="37"/>
      <c r="Q338" s="37"/>
      <c r="R338" s="51"/>
      <c r="S338" s="40"/>
      <c r="T338" s="1"/>
    </row>
    <row r="339" spans="1:20" s="25" customFormat="1" ht="60" customHeight="1" x14ac:dyDescent="0.2">
      <c r="A339" s="164" t="s">
        <v>1129</v>
      </c>
      <c r="B339" s="62" t="s">
        <v>1121</v>
      </c>
      <c r="C339" s="40"/>
      <c r="D339" s="36" t="s">
        <v>1122</v>
      </c>
      <c r="E339" s="36" t="s">
        <v>253</v>
      </c>
      <c r="F339" s="36"/>
      <c r="G339" s="101" t="s">
        <v>744</v>
      </c>
      <c r="H339" s="101"/>
      <c r="I339" s="57"/>
      <c r="J339" s="40"/>
      <c r="K339" s="57"/>
      <c r="L339" s="57"/>
      <c r="M339" s="58" t="s">
        <v>1018</v>
      </c>
      <c r="N339" s="37"/>
      <c r="O339" s="37"/>
      <c r="P339" s="37"/>
      <c r="Q339" s="37"/>
      <c r="R339" s="51"/>
      <c r="S339" s="40"/>
      <c r="T339" s="1"/>
    </row>
    <row r="340" spans="1:20" s="25" customFormat="1" ht="60" customHeight="1" x14ac:dyDescent="0.2">
      <c r="A340" s="164" t="s">
        <v>1132</v>
      </c>
      <c r="B340" s="62" t="s">
        <v>1124</v>
      </c>
      <c r="C340" s="40"/>
      <c r="D340" s="36" t="s">
        <v>1125</v>
      </c>
      <c r="E340" s="36" t="s">
        <v>253</v>
      </c>
      <c r="F340" s="36"/>
      <c r="G340" s="101" t="s">
        <v>731</v>
      </c>
      <c r="H340" s="101"/>
      <c r="I340" s="57"/>
      <c r="J340" s="40"/>
      <c r="K340" s="57"/>
      <c r="L340" s="57"/>
      <c r="M340" s="58" t="s">
        <v>1018</v>
      </c>
      <c r="N340" s="37"/>
      <c r="O340" s="37"/>
      <c r="P340" s="37"/>
      <c r="Q340" s="37"/>
      <c r="R340" s="51"/>
      <c r="S340" s="40"/>
      <c r="T340" s="1"/>
    </row>
    <row r="341" spans="1:20" s="25" customFormat="1" ht="60" customHeight="1" x14ac:dyDescent="0.2">
      <c r="A341" s="164" t="s">
        <v>1135</v>
      </c>
      <c r="B341" s="62" t="s">
        <v>1127</v>
      </c>
      <c r="C341" s="40"/>
      <c r="D341" s="36" t="s">
        <v>1128</v>
      </c>
      <c r="E341" s="36" t="s">
        <v>314</v>
      </c>
      <c r="F341" s="36"/>
      <c r="G341" s="100"/>
      <c r="H341" s="101"/>
      <c r="I341" s="57"/>
      <c r="J341" s="40"/>
      <c r="K341" s="57"/>
      <c r="L341" s="57"/>
      <c r="M341" s="58" t="s">
        <v>1018</v>
      </c>
      <c r="N341" s="37"/>
      <c r="O341" s="37"/>
      <c r="P341" s="37"/>
      <c r="Q341" s="37"/>
      <c r="R341" s="51"/>
      <c r="S341" s="40"/>
      <c r="T341" s="1"/>
    </row>
    <row r="342" spans="1:20" s="25" customFormat="1" ht="60" customHeight="1" x14ac:dyDescent="0.2">
      <c r="A342" s="164" t="s">
        <v>1138</v>
      </c>
      <c r="B342" s="62" t="s">
        <v>1130</v>
      </c>
      <c r="C342" s="40"/>
      <c r="D342" s="36" t="s">
        <v>1131</v>
      </c>
      <c r="E342" s="36" t="s">
        <v>314</v>
      </c>
      <c r="F342" s="36"/>
      <c r="G342" s="100"/>
      <c r="H342" s="101"/>
      <c r="I342" s="57"/>
      <c r="J342" s="40"/>
      <c r="K342" s="57"/>
      <c r="L342" s="57"/>
      <c r="M342" s="58" t="s">
        <v>1018</v>
      </c>
      <c r="N342" s="37"/>
      <c r="O342" s="37"/>
      <c r="P342" s="37"/>
      <c r="Q342" s="37"/>
      <c r="R342" s="51"/>
      <c r="S342" s="40"/>
      <c r="T342" s="1"/>
    </row>
    <row r="343" spans="1:20" s="25" customFormat="1" ht="60" customHeight="1" x14ac:dyDescent="0.2">
      <c r="A343" s="164" t="s">
        <v>1141</v>
      </c>
      <c r="B343" s="62" t="s">
        <v>1133</v>
      </c>
      <c r="C343" s="40"/>
      <c r="D343" s="36" t="s">
        <v>1134</v>
      </c>
      <c r="E343" s="36" t="s">
        <v>314</v>
      </c>
      <c r="F343" s="36"/>
      <c r="G343" s="100"/>
      <c r="H343" s="101"/>
      <c r="I343" s="57"/>
      <c r="J343" s="40"/>
      <c r="K343" s="57"/>
      <c r="L343" s="57"/>
      <c r="M343" s="58" t="s">
        <v>1018</v>
      </c>
      <c r="N343" s="37"/>
      <c r="O343" s="37"/>
      <c r="P343" s="37"/>
      <c r="Q343" s="37"/>
      <c r="R343" s="51"/>
      <c r="S343" s="40"/>
      <c r="T343" s="1"/>
    </row>
    <row r="344" spans="1:20" s="25" customFormat="1" ht="60" customHeight="1" x14ac:dyDescent="0.2">
      <c r="A344" s="164" t="s">
        <v>1144</v>
      </c>
      <c r="B344" s="62" t="s">
        <v>1136</v>
      </c>
      <c r="C344" s="40"/>
      <c r="D344" s="36" t="s">
        <v>1137</v>
      </c>
      <c r="E344" s="36" t="s">
        <v>314</v>
      </c>
      <c r="F344" s="36"/>
      <c r="G344" s="100"/>
      <c r="H344" s="101"/>
      <c r="I344" s="57"/>
      <c r="J344" s="40"/>
      <c r="K344" s="57"/>
      <c r="L344" s="57"/>
      <c r="M344" s="58" t="s">
        <v>1018</v>
      </c>
      <c r="N344" s="37"/>
      <c r="O344" s="37"/>
      <c r="P344" s="37"/>
      <c r="Q344" s="37"/>
      <c r="R344" s="51"/>
      <c r="S344" s="40"/>
      <c r="T344" s="1"/>
    </row>
    <row r="345" spans="1:20" s="25" customFormat="1" ht="60" customHeight="1" x14ac:dyDescent="0.2">
      <c r="A345" s="164" t="s">
        <v>1147</v>
      </c>
      <c r="B345" s="62" t="s">
        <v>1139</v>
      </c>
      <c r="C345" s="40"/>
      <c r="D345" s="36" t="s">
        <v>1140</v>
      </c>
      <c r="E345" s="36" t="s">
        <v>52</v>
      </c>
      <c r="F345" s="36"/>
      <c r="G345" s="100"/>
      <c r="H345" s="101"/>
      <c r="I345" s="57"/>
      <c r="J345" s="40"/>
      <c r="K345" s="57"/>
      <c r="L345" s="57"/>
      <c r="M345" s="58" t="s">
        <v>1018</v>
      </c>
      <c r="N345" s="37"/>
      <c r="O345" s="37"/>
      <c r="P345" s="37"/>
      <c r="Q345" s="37"/>
      <c r="R345" s="51"/>
      <c r="S345" s="40"/>
      <c r="T345" s="1"/>
    </row>
    <row r="346" spans="1:20" s="25" customFormat="1" ht="60" customHeight="1" x14ac:dyDescent="0.2">
      <c r="A346" s="164" t="s">
        <v>1150</v>
      </c>
      <c r="B346" s="62" t="s">
        <v>1142</v>
      </c>
      <c r="C346" s="40"/>
      <c r="D346" s="36" t="s">
        <v>1143</v>
      </c>
      <c r="E346" s="36" t="s">
        <v>106</v>
      </c>
      <c r="F346" s="36"/>
      <c r="G346" s="100"/>
      <c r="H346" s="101"/>
      <c r="I346" s="57"/>
      <c r="J346" s="40"/>
      <c r="K346" s="57"/>
      <c r="L346" s="57"/>
      <c r="M346" s="58" t="s">
        <v>1018</v>
      </c>
      <c r="N346" s="37"/>
      <c r="O346" s="37"/>
      <c r="P346" s="37"/>
      <c r="Q346" s="37"/>
      <c r="R346" s="51"/>
      <c r="S346" s="40"/>
      <c r="T346" s="1"/>
    </row>
    <row r="347" spans="1:20" s="25" customFormat="1" ht="60" customHeight="1" x14ac:dyDescent="0.2">
      <c r="A347" s="164" t="s">
        <v>1153</v>
      </c>
      <c r="B347" s="62" t="s">
        <v>1145</v>
      </c>
      <c r="C347" s="40"/>
      <c r="D347" s="36" t="s">
        <v>1146</v>
      </c>
      <c r="E347" s="36" t="s">
        <v>106</v>
      </c>
      <c r="F347" s="36"/>
      <c r="G347" s="100"/>
      <c r="H347" s="101"/>
      <c r="I347" s="57"/>
      <c r="J347" s="40"/>
      <c r="K347" s="57"/>
      <c r="L347" s="57"/>
      <c r="M347" s="58" t="s">
        <v>1018</v>
      </c>
      <c r="N347" s="37"/>
      <c r="O347" s="37"/>
      <c r="P347" s="37"/>
      <c r="Q347" s="37"/>
      <c r="R347" s="51"/>
      <c r="S347" s="40"/>
      <c r="T347" s="1"/>
    </row>
    <row r="348" spans="1:20" s="25" customFormat="1" ht="71.25" customHeight="1" x14ac:dyDescent="0.2">
      <c r="A348" s="164" t="s">
        <v>1156</v>
      </c>
      <c r="B348" s="62" t="s">
        <v>1148</v>
      </c>
      <c r="C348" s="40"/>
      <c r="D348" s="36" t="s">
        <v>1149</v>
      </c>
      <c r="E348" s="36" t="s">
        <v>106</v>
      </c>
      <c r="F348" s="36"/>
      <c r="G348" s="101" t="s">
        <v>800</v>
      </c>
      <c r="H348" s="101"/>
      <c r="I348" s="57"/>
      <c r="J348" s="40"/>
      <c r="K348" s="57"/>
      <c r="L348" s="57"/>
      <c r="M348" s="58" t="s">
        <v>1018</v>
      </c>
      <c r="N348" s="37"/>
      <c r="O348" s="37"/>
      <c r="P348" s="37"/>
      <c r="Q348" s="37"/>
      <c r="R348" s="51"/>
      <c r="S348" s="40"/>
      <c r="T348" s="1"/>
    </row>
    <row r="349" spans="1:20" s="25" customFormat="1" ht="60" customHeight="1" x14ac:dyDescent="0.2">
      <c r="A349" s="164" t="s">
        <v>1159</v>
      </c>
      <c r="B349" s="62" t="s">
        <v>1151</v>
      </c>
      <c r="C349" s="40"/>
      <c r="D349" s="36" t="s">
        <v>1152</v>
      </c>
      <c r="E349" s="36" t="s">
        <v>106</v>
      </c>
      <c r="F349" s="36"/>
      <c r="G349" s="100"/>
      <c r="H349" s="101"/>
      <c r="I349" s="57"/>
      <c r="J349" s="40"/>
      <c r="K349" s="57"/>
      <c r="L349" s="57"/>
      <c r="M349" s="58" t="s">
        <v>1018</v>
      </c>
      <c r="N349" s="37"/>
      <c r="O349" s="37"/>
      <c r="P349" s="37"/>
      <c r="Q349" s="37"/>
      <c r="R349" s="51"/>
      <c r="S349" s="40"/>
      <c r="T349" s="1"/>
    </row>
    <row r="350" spans="1:20" s="25" customFormat="1" ht="60" customHeight="1" x14ac:dyDescent="0.2">
      <c r="A350" s="164" t="s">
        <v>1162</v>
      </c>
      <c r="B350" s="62" t="s">
        <v>1154</v>
      </c>
      <c r="C350" s="40"/>
      <c r="D350" s="36" t="s">
        <v>1155</v>
      </c>
      <c r="E350" s="36" t="s">
        <v>106</v>
      </c>
      <c r="F350" s="36"/>
      <c r="G350" s="100"/>
      <c r="H350" s="101"/>
      <c r="I350" s="57"/>
      <c r="J350" s="40"/>
      <c r="K350" s="57"/>
      <c r="L350" s="57"/>
      <c r="M350" s="58" t="s">
        <v>1018</v>
      </c>
      <c r="N350" s="37"/>
      <c r="O350" s="37"/>
      <c r="P350" s="37"/>
      <c r="Q350" s="37"/>
      <c r="R350" s="51"/>
      <c r="S350" s="40"/>
      <c r="T350" s="1"/>
    </row>
    <row r="351" spans="1:20" s="25" customFormat="1" ht="60" customHeight="1" x14ac:dyDescent="0.2">
      <c r="A351" s="164" t="s">
        <v>1165</v>
      </c>
      <c r="B351" s="62" t="s">
        <v>1157</v>
      </c>
      <c r="C351" s="40"/>
      <c r="D351" s="36" t="s">
        <v>1158</v>
      </c>
      <c r="E351" s="36" t="s">
        <v>106</v>
      </c>
      <c r="F351" s="36"/>
      <c r="G351" s="100"/>
      <c r="H351" s="101"/>
      <c r="I351" s="57"/>
      <c r="J351" s="40"/>
      <c r="K351" s="57"/>
      <c r="L351" s="57"/>
      <c r="M351" s="58" t="s">
        <v>1018</v>
      </c>
      <c r="N351" s="37"/>
      <c r="O351" s="37"/>
      <c r="P351" s="37"/>
      <c r="Q351" s="37"/>
      <c r="R351" s="51"/>
      <c r="S351" s="40"/>
      <c r="T351" s="1"/>
    </row>
    <row r="352" spans="1:20" s="25" customFormat="1" ht="60" customHeight="1" x14ac:dyDescent="0.2">
      <c r="A352" s="164" t="s">
        <v>1168</v>
      </c>
      <c r="B352" s="62" t="s">
        <v>1160</v>
      </c>
      <c r="C352" s="40"/>
      <c r="D352" s="36" t="s">
        <v>1161</v>
      </c>
      <c r="E352" s="36" t="s">
        <v>106</v>
      </c>
      <c r="F352" s="36"/>
      <c r="G352" s="100"/>
      <c r="H352" s="101"/>
      <c r="I352" s="57"/>
      <c r="J352" s="40"/>
      <c r="K352" s="57"/>
      <c r="L352" s="57"/>
      <c r="M352" s="58" t="s">
        <v>1018</v>
      </c>
      <c r="N352" s="37"/>
      <c r="O352" s="37"/>
      <c r="P352" s="37"/>
      <c r="Q352" s="37"/>
      <c r="R352" s="51"/>
      <c r="S352" s="40"/>
      <c r="T352" s="1"/>
    </row>
    <row r="353" spans="1:20" s="25" customFormat="1" ht="60" customHeight="1" x14ac:dyDescent="0.2">
      <c r="A353" s="164" t="s">
        <v>1171</v>
      </c>
      <c r="B353" s="62" t="s">
        <v>1163</v>
      </c>
      <c r="C353" s="40"/>
      <c r="D353" s="36" t="s">
        <v>1164</v>
      </c>
      <c r="E353" s="36" t="s">
        <v>106</v>
      </c>
      <c r="F353" s="36"/>
      <c r="G353" s="100"/>
      <c r="H353" s="101"/>
      <c r="I353" s="57"/>
      <c r="J353" s="40"/>
      <c r="K353" s="57"/>
      <c r="L353" s="57"/>
      <c r="M353" s="58" t="s">
        <v>1018</v>
      </c>
      <c r="N353" s="37"/>
      <c r="O353" s="37"/>
      <c r="P353" s="37"/>
      <c r="Q353" s="37"/>
      <c r="R353" s="51"/>
      <c r="S353" s="40"/>
      <c r="T353" s="1"/>
    </row>
    <row r="354" spans="1:20" s="25" customFormat="1" ht="60" customHeight="1" x14ac:dyDescent="0.2">
      <c r="A354" s="164" t="s">
        <v>1174</v>
      </c>
      <c r="B354" s="62" t="s">
        <v>1166</v>
      </c>
      <c r="C354" s="40"/>
      <c r="D354" s="36" t="s">
        <v>1167</v>
      </c>
      <c r="E354" s="36" t="s">
        <v>106</v>
      </c>
      <c r="F354" s="36"/>
      <c r="G354" s="100"/>
      <c r="H354" s="101"/>
      <c r="I354" s="57"/>
      <c r="J354" s="40"/>
      <c r="K354" s="57"/>
      <c r="L354" s="57"/>
      <c r="M354" s="58" t="s">
        <v>1018</v>
      </c>
      <c r="N354" s="37"/>
      <c r="O354" s="37"/>
      <c r="P354" s="37"/>
      <c r="Q354" s="37"/>
      <c r="R354" s="51"/>
      <c r="S354" s="40"/>
      <c r="T354" s="1"/>
    </row>
    <row r="355" spans="1:20" s="25" customFormat="1" ht="60" customHeight="1" x14ac:dyDescent="0.2">
      <c r="A355" s="164" t="s">
        <v>1177</v>
      </c>
      <c r="B355" s="62" t="s">
        <v>1169</v>
      </c>
      <c r="C355" s="40"/>
      <c r="D355" s="36" t="s">
        <v>1170</v>
      </c>
      <c r="E355" s="36" t="s">
        <v>106</v>
      </c>
      <c r="F355" s="36"/>
      <c r="G355" s="100"/>
      <c r="H355" s="101"/>
      <c r="I355" s="57"/>
      <c r="J355" s="40"/>
      <c r="K355" s="57"/>
      <c r="L355" s="57"/>
      <c r="M355" s="58" t="s">
        <v>1018</v>
      </c>
      <c r="N355" s="37"/>
      <c r="O355" s="37"/>
      <c r="P355" s="37"/>
      <c r="Q355" s="37"/>
      <c r="R355" s="51"/>
      <c r="S355" s="40"/>
      <c r="T355" s="1"/>
    </row>
    <row r="356" spans="1:20" s="25" customFormat="1" ht="60" customHeight="1" x14ac:dyDescent="0.2">
      <c r="A356" s="164" t="s">
        <v>1180</v>
      </c>
      <c r="B356" s="62" t="s">
        <v>1172</v>
      </c>
      <c r="C356" s="40"/>
      <c r="D356" s="36" t="s">
        <v>1173</v>
      </c>
      <c r="E356" s="36" t="s">
        <v>106</v>
      </c>
      <c r="F356" s="36"/>
      <c r="G356" s="100"/>
      <c r="H356" s="101"/>
      <c r="I356" s="57"/>
      <c r="J356" s="40"/>
      <c r="K356" s="57"/>
      <c r="L356" s="57"/>
      <c r="M356" s="58" t="s">
        <v>1018</v>
      </c>
      <c r="N356" s="37"/>
      <c r="O356" s="37"/>
      <c r="P356" s="37"/>
      <c r="Q356" s="37"/>
      <c r="R356" s="51"/>
      <c r="S356" s="40"/>
      <c r="T356" s="1"/>
    </row>
    <row r="357" spans="1:20" s="25" customFormat="1" ht="60" customHeight="1" x14ac:dyDescent="0.2">
      <c r="A357" s="164" t="s">
        <v>1183</v>
      </c>
      <c r="B357" s="62" t="s">
        <v>1175</v>
      </c>
      <c r="C357" s="40"/>
      <c r="D357" s="36" t="s">
        <v>1176</v>
      </c>
      <c r="E357" s="36" t="s">
        <v>833</v>
      </c>
      <c r="F357" s="36"/>
      <c r="G357" s="101" t="s">
        <v>841</v>
      </c>
      <c r="H357" s="101"/>
      <c r="I357" s="57"/>
      <c r="J357" s="40"/>
      <c r="K357" s="57"/>
      <c r="L357" s="57"/>
      <c r="M357" s="58" t="s">
        <v>1018</v>
      </c>
      <c r="N357" s="37"/>
      <c r="O357" s="37"/>
      <c r="P357" s="37"/>
      <c r="Q357" s="37"/>
      <c r="R357" s="51"/>
      <c r="S357" s="40"/>
      <c r="T357" s="1"/>
    </row>
    <row r="358" spans="1:20" s="25" customFormat="1" ht="60" customHeight="1" x14ac:dyDescent="0.2">
      <c r="A358" s="164" t="s">
        <v>1186</v>
      </c>
      <c r="B358" s="62" t="s">
        <v>1178</v>
      </c>
      <c r="C358" s="40"/>
      <c r="D358" s="36" t="s">
        <v>1179</v>
      </c>
      <c r="E358" s="36" t="s">
        <v>833</v>
      </c>
      <c r="F358" s="36"/>
      <c r="G358" s="101" t="s">
        <v>845</v>
      </c>
      <c r="H358" s="101"/>
      <c r="I358" s="57"/>
      <c r="J358" s="40"/>
      <c r="K358" s="57"/>
      <c r="L358" s="57"/>
      <c r="M358" s="58" t="s">
        <v>1018</v>
      </c>
      <c r="N358" s="37"/>
      <c r="O358" s="37"/>
      <c r="P358" s="37"/>
      <c r="Q358" s="37"/>
      <c r="R358" s="51"/>
      <c r="S358" s="40"/>
      <c r="T358" s="1"/>
    </row>
    <row r="359" spans="1:20" s="25" customFormat="1" ht="60" customHeight="1" x14ac:dyDescent="0.2">
      <c r="A359" s="164" t="s">
        <v>1189</v>
      </c>
      <c r="B359" s="62" t="s">
        <v>1181</v>
      </c>
      <c r="C359" s="40"/>
      <c r="D359" s="36" t="s">
        <v>1182</v>
      </c>
      <c r="E359" s="36" t="s">
        <v>833</v>
      </c>
      <c r="F359" s="36"/>
      <c r="G359" s="100"/>
      <c r="H359" s="101"/>
      <c r="I359" s="57"/>
      <c r="J359" s="40"/>
      <c r="K359" s="57"/>
      <c r="L359" s="57"/>
      <c r="M359" s="58" t="s">
        <v>1018</v>
      </c>
      <c r="N359" s="37"/>
      <c r="O359" s="37"/>
      <c r="P359" s="37"/>
      <c r="Q359" s="37"/>
      <c r="R359" s="51"/>
      <c r="S359" s="40"/>
      <c r="T359" s="1"/>
    </row>
    <row r="360" spans="1:20" s="25" customFormat="1" ht="60" customHeight="1" x14ac:dyDescent="0.2">
      <c r="A360" s="164" t="s">
        <v>1192</v>
      </c>
      <c r="B360" s="62" t="s">
        <v>1184</v>
      </c>
      <c r="C360" s="40"/>
      <c r="D360" s="36" t="s">
        <v>1185</v>
      </c>
      <c r="E360" s="36" t="s">
        <v>833</v>
      </c>
      <c r="F360" s="36"/>
      <c r="G360" s="101" t="s">
        <v>831</v>
      </c>
      <c r="H360" s="101"/>
      <c r="I360" s="57"/>
      <c r="J360" s="40"/>
      <c r="K360" s="57"/>
      <c r="L360" s="57"/>
      <c r="M360" s="58" t="s">
        <v>1018</v>
      </c>
      <c r="N360" s="37"/>
      <c r="O360" s="37"/>
      <c r="P360" s="37"/>
      <c r="Q360" s="37"/>
      <c r="R360" s="51"/>
      <c r="S360" s="40"/>
      <c r="T360" s="1"/>
    </row>
    <row r="361" spans="1:20" s="25" customFormat="1" ht="71.25" customHeight="1" x14ac:dyDescent="0.2">
      <c r="A361" s="164" t="s">
        <v>1195</v>
      </c>
      <c r="B361" s="62" t="s">
        <v>1187</v>
      </c>
      <c r="C361" s="40"/>
      <c r="D361" s="36" t="s">
        <v>1188</v>
      </c>
      <c r="E361" s="36" t="s">
        <v>854</v>
      </c>
      <c r="F361" s="36"/>
      <c r="G361" s="100"/>
      <c r="H361" s="101"/>
      <c r="I361" s="57"/>
      <c r="J361" s="40"/>
      <c r="K361" s="57"/>
      <c r="L361" s="57"/>
      <c r="M361" s="58" t="s">
        <v>1018</v>
      </c>
      <c r="N361" s="37"/>
      <c r="O361" s="37"/>
      <c r="P361" s="37"/>
      <c r="Q361" s="37"/>
      <c r="R361" s="51"/>
      <c r="S361" s="40"/>
      <c r="T361" s="1"/>
    </row>
    <row r="362" spans="1:20" s="25" customFormat="1" ht="60" customHeight="1" x14ac:dyDescent="0.2">
      <c r="A362" s="164" t="s">
        <v>1198</v>
      </c>
      <c r="B362" s="62" t="s">
        <v>1190</v>
      </c>
      <c r="C362" s="40"/>
      <c r="D362" s="36" t="s">
        <v>1191</v>
      </c>
      <c r="E362" s="36" t="s">
        <v>854</v>
      </c>
      <c r="F362" s="36"/>
      <c r="G362" s="100"/>
      <c r="H362" s="101"/>
      <c r="I362" s="57"/>
      <c r="J362" s="40"/>
      <c r="K362" s="57"/>
      <c r="L362" s="57"/>
      <c r="M362" s="58" t="s">
        <v>1018</v>
      </c>
      <c r="N362" s="37"/>
      <c r="O362" s="37"/>
      <c r="P362" s="37"/>
      <c r="Q362" s="37"/>
      <c r="R362" s="51"/>
      <c r="S362" s="40"/>
      <c r="T362" s="1"/>
    </row>
    <row r="363" spans="1:20" s="25" customFormat="1" ht="60" customHeight="1" x14ac:dyDescent="0.2">
      <c r="A363" s="164" t="s">
        <v>1201</v>
      </c>
      <c r="B363" s="62" t="s">
        <v>1193</v>
      </c>
      <c r="C363" s="40"/>
      <c r="D363" s="36" t="s">
        <v>1194</v>
      </c>
      <c r="E363" s="36" t="s">
        <v>854</v>
      </c>
      <c r="F363" s="36"/>
      <c r="G363" s="100"/>
      <c r="H363" s="101"/>
      <c r="I363" s="57"/>
      <c r="J363" s="40"/>
      <c r="K363" s="57"/>
      <c r="L363" s="57"/>
      <c r="M363" s="58" t="s">
        <v>1018</v>
      </c>
      <c r="N363" s="37"/>
      <c r="O363" s="37"/>
      <c r="P363" s="37"/>
      <c r="Q363" s="37"/>
      <c r="R363" s="51"/>
      <c r="S363" s="40"/>
      <c r="T363" s="1"/>
    </row>
    <row r="364" spans="1:20" s="25" customFormat="1" ht="70.5" customHeight="1" x14ac:dyDescent="0.2">
      <c r="A364" s="164" t="s">
        <v>1204</v>
      </c>
      <c r="B364" s="62" t="s">
        <v>1196</v>
      </c>
      <c r="C364" s="40"/>
      <c r="D364" s="36" t="s">
        <v>1197</v>
      </c>
      <c r="E364" s="36" t="s">
        <v>854</v>
      </c>
      <c r="F364" s="36"/>
      <c r="G364" s="100"/>
      <c r="H364" s="101"/>
      <c r="I364" s="57"/>
      <c r="J364" s="40"/>
      <c r="K364" s="57"/>
      <c r="L364" s="57"/>
      <c r="M364" s="58" t="s">
        <v>1018</v>
      </c>
      <c r="N364" s="37"/>
      <c r="O364" s="37"/>
      <c r="P364" s="37"/>
      <c r="Q364" s="37"/>
      <c r="R364" s="51"/>
      <c r="S364" s="40"/>
      <c r="T364" s="1"/>
    </row>
    <row r="365" spans="1:20" s="25" customFormat="1" ht="60" customHeight="1" x14ac:dyDescent="0.2">
      <c r="A365" s="164" t="s">
        <v>1207</v>
      </c>
      <c r="B365" s="62" t="s">
        <v>1199</v>
      </c>
      <c r="C365" s="40"/>
      <c r="D365" s="36" t="s">
        <v>1200</v>
      </c>
      <c r="E365" s="36" t="s">
        <v>427</v>
      </c>
      <c r="F365" s="36"/>
      <c r="G365" s="100"/>
      <c r="H365" s="101"/>
      <c r="I365" s="57"/>
      <c r="J365" s="40"/>
      <c r="K365" s="57"/>
      <c r="L365" s="57"/>
      <c r="M365" s="58" t="s">
        <v>1018</v>
      </c>
      <c r="N365" s="37"/>
      <c r="O365" s="37"/>
      <c r="P365" s="37"/>
      <c r="Q365" s="37"/>
      <c r="R365" s="51"/>
      <c r="S365" s="40"/>
      <c r="T365" s="1"/>
    </row>
    <row r="366" spans="1:20" s="25" customFormat="1" ht="60" customHeight="1" x14ac:dyDescent="0.2">
      <c r="A366" s="164" t="s">
        <v>1210</v>
      </c>
      <c r="B366" s="62" t="s">
        <v>1202</v>
      </c>
      <c r="C366" s="40"/>
      <c r="D366" s="36" t="s">
        <v>1203</v>
      </c>
      <c r="E366" s="36" t="s">
        <v>427</v>
      </c>
      <c r="F366" s="36"/>
      <c r="G366" s="100"/>
      <c r="H366" s="101"/>
      <c r="I366" s="57"/>
      <c r="J366" s="40"/>
      <c r="K366" s="57"/>
      <c r="L366" s="57"/>
      <c r="M366" s="58" t="s">
        <v>1018</v>
      </c>
      <c r="N366" s="37"/>
      <c r="O366" s="37"/>
      <c r="P366" s="37"/>
      <c r="Q366" s="37"/>
      <c r="R366" s="51"/>
      <c r="S366" s="40"/>
      <c r="T366" s="1"/>
    </row>
    <row r="367" spans="1:20" s="25" customFormat="1" ht="60" customHeight="1" x14ac:dyDescent="0.2">
      <c r="A367" s="164" t="s">
        <v>1213</v>
      </c>
      <c r="B367" s="62" t="s">
        <v>1205</v>
      </c>
      <c r="C367" s="40"/>
      <c r="D367" s="36" t="s">
        <v>1206</v>
      </c>
      <c r="E367" s="36" t="s">
        <v>427</v>
      </c>
      <c r="F367" s="36"/>
      <c r="G367" s="101" t="s">
        <v>920</v>
      </c>
      <c r="H367" s="101"/>
      <c r="I367" s="57"/>
      <c r="J367" s="40"/>
      <c r="K367" s="57"/>
      <c r="L367" s="57"/>
      <c r="M367" s="58" t="s">
        <v>1018</v>
      </c>
      <c r="N367" s="37"/>
      <c r="O367" s="37"/>
      <c r="P367" s="37"/>
      <c r="Q367" s="37"/>
      <c r="R367" s="51"/>
      <c r="S367" s="40"/>
      <c r="T367" s="1"/>
    </row>
    <row r="368" spans="1:20" s="25" customFormat="1" ht="60" customHeight="1" x14ac:dyDescent="0.2">
      <c r="A368" s="164" t="s">
        <v>1216</v>
      </c>
      <c r="B368" s="62" t="s">
        <v>1208</v>
      </c>
      <c r="C368" s="40"/>
      <c r="D368" s="36" t="s">
        <v>1209</v>
      </c>
      <c r="E368" s="36" t="s">
        <v>427</v>
      </c>
      <c r="F368" s="36"/>
      <c r="G368" s="100"/>
      <c r="H368" s="101"/>
      <c r="I368" s="57"/>
      <c r="J368" s="40"/>
      <c r="K368" s="57"/>
      <c r="L368" s="57"/>
      <c r="M368" s="58" t="s">
        <v>1018</v>
      </c>
      <c r="N368" s="37"/>
      <c r="O368" s="37"/>
      <c r="P368" s="37"/>
      <c r="Q368" s="37"/>
      <c r="R368" s="51"/>
      <c r="S368" s="40"/>
      <c r="T368" s="1"/>
    </row>
    <row r="369" spans="1:20" s="25" customFormat="1" ht="60" customHeight="1" x14ac:dyDescent="0.2">
      <c r="A369" s="164" t="s">
        <v>1219</v>
      </c>
      <c r="B369" s="62" t="s">
        <v>1211</v>
      </c>
      <c r="C369" s="40"/>
      <c r="D369" s="36" t="s">
        <v>1212</v>
      </c>
      <c r="E369" s="36" t="s">
        <v>427</v>
      </c>
      <c r="F369" s="36"/>
      <c r="G369" s="100"/>
      <c r="H369" s="101"/>
      <c r="I369" s="57"/>
      <c r="J369" s="40"/>
      <c r="K369" s="57"/>
      <c r="L369" s="57"/>
      <c r="M369" s="58" t="s">
        <v>1018</v>
      </c>
      <c r="N369" s="37"/>
      <c r="O369" s="37"/>
      <c r="P369" s="37"/>
      <c r="Q369" s="37"/>
      <c r="R369" s="51"/>
      <c r="S369" s="40"/>
      <c r="T369" s="1"/>
    </row>
    <row r="370" spans="1:20" s="25" customFormat="1" ht="60" customHeight="1" x14ac:dyDescent="0.2">
      <c r="A370" s="164" t="s">
        <v>1222</v>
      </c>
      <c r="B370" s="62" t="s">
        <v>1214</v>
      </c>
      <c r="C370" s="40"/>
      <c r="D370" s="36" t="s">
        <v>1215</v>
      </c>
      <c r="E370" s="36" t="s">
        <v>427</v>
      </c>
      <c r="F370" s="36"/>
      <c r="G370" s="100"/>
      <c r="H370" s="101"/>
      <c r="I370" s="57"/>
      <c r="J370" s="40"/>
      <c r="K370" s="57"/>
      <c r="L370" s="57"/>
      <c r="M370" s="58" t="s">
        <v>1018</v>
      </c>
      <c r="N370" s="37"/>
      <c r="O370" s="37"/>
      <c r="P370" s="37"/>
      <c r="Q370" s="37"/>
      <c r="R370" s="51"/>
      <c r="S370" s="40"/>
      <c r="T370" s="1"/>
    </row>
    <row r="371" spans="1:20" s="25" customFormat="1" ht="60" customHeight="1" x14ac:dyDescent="0.2">
      <c r="A371" s="164" t="s">
        <v>1225</v>
      </c>
      <c r="B371" s="62" t="s">
        <v>1217</v>
      </c>
      <c r="C371" s="40"/>
      <c r="D371" s="36" t="s">
        <v>1218</v>
      </c>
      <c r="E371" s="36" t="s">
        <v>427</v>
      </c>
      <c r="F371" s="36"/>
      <c r="G371" s="100"/>
      <c r="H371" s="101"/>
      <c r="I371" s="57"/>
      <c r="J371" s="40"/>
      <c r="K371" s="57"/>
      <c r="L371" s="57"/>
      <c r="M371" s="58" t="s">
        <v>1018</v>
      </c>
      <c r="N371" s="37"/>
      <c r="O371" s="37"/>
      <c r="P371" s="37"/>
      <c r="Q371" s="37"/>
      <c r="R371" s="51"/>
      <c r="S371" s="40"/>
      <c r="T371" s="1"/>
    </row>
    <row r="372" spans="1:20" s="25" customFormat="1" ht="60" customHeight="1" x14ac:dyDescent="0.2">
      <c r="A372" s="164" t="s">
        <v>1228</v>
      </c>
      <c r="B372" s="62" t="s">
        <v>1220</v>
      </c>
      <c r="C372" s="40"/>
      <c r="D372" s="36" t="s">
        <v>1221</v>
      </c>
      <c r="E372" s="36" t="s">
        <v>427</v>
      </c>
      <c r="F372" s="36"/>
      <c r="G372" s="100"/>
      <c r="H372" s="101"/>
      <c r="I372" s="57"/>
      <c r="J372" s="40"/>
      <c r="K372" s="57"/>
      <c r="L372" s="57"/>
      <c r="M372" s="58" t="s">
        <v>1018</v>
      </c>
      <c r="N372" s="37"/>
      <c r="O372" s="37"/>
      <c r="P372" s="37"/>
      <c r="Q372" s="37"/>
      <c r="R372" s="51"/>
      <c r="S372" s="40"/>
      <c r="T372" s="1"/>
    </row>
    <row r="373" spans="1:20" s="25" customFormat="1" ht="60" customHeight="1" x14ac:dyDescent="0.2">
      <c r="A373" s="164" t="s">
        <v>1231</v>
      </c>
      <c r="B373" s="62" t="s">
        <v>1223</v>
      </c>
      <c r="C373" s="40"/>
      <c r="D373" s="36" t="s">
        <v>1224</v>
      </c>
      <c r="E373" s="36" t="s">
        <v>427</v>
      </c>
      <c r="F373" s="36"/>
      <c r="G373" s="100"/>
      <c r="H373" s="101"/>
      <c r="I373" s="57"/>
      <c r="J373" s="40"/>
      <c r="K373" s="57"/>
      <c r="L373" s="57"/>
      <c r="M373" s="58" t="s">
        <v>1018</v>
      </c>
      <c r="N373" s="37"/>
      <c r="O373" s="37"/>
      <c r="P373" s="37"/>
      <c r="Q373" s="37"/>
      <c r="R373" s="51"/>
      <c r="S373" s="40"/>
      <c r="T373" s="1"/>
    </row>
    <row r="374" spans="1:20" s="25" customFormat="1" ht="60" customHeight="1" x14ac:dyDescent="0.2">
      <c r="A374" s="164" t="s">
        <v>1234</v>
      </c>
      <c r="B374" s="62" t="s">
        <v>1226</v>
      </c>
      <c r="C374" s="40"/>
      <c r="D374" s="36" t="s">
        <v>1227</v>
      </c>
      <c r="E374" s="36" t="s">
        <v>975</v>
      </c>
      <c r="F374" s="36"/>
      <c r="G374" s="100"/>
      <c r="H374" s="101"/>
      <c r="I374" s="57"/>
      <c r="J374" s="40"/>
      <c r="K374" s="57"/>
      <c r="L374" s="57"/>
      <c r="M374" s="58" t="s">
        <v>1018</v>
      </c>
      <c r="N374" s="37"/>
      <c r="O374" s="37"/>
      <c r="P374" s="37"/>
      <c r="Q374" s="37"/>
      <c r="R374" s="51"/>
      <c r="S374" s="40"/>
      <c r="T374" s="1"/>
    </row>
    <row r="375" spans="1:20" s="25" customFormat="1" ht="60" customHeight="1" x14ac:dyDescent="0.2">
      <c r="A375" s="164" t="s">
        <v>1238</v>
      </c>
      <c r="B375" s="62" t="s">
        <v>1229</v>
      </c>
      <c r="C375" s="40"/>
      <c r="D375" s="36" t="s">
        <v>1230</v>
      </c>
      <c r="E375" s="36" t="s">
        <v>866</v>
      </c>
      <c r="F375" s="36"/>
      <c r="G375" s="100"/>
      <c r="H375" s="101"/>
      <c r="I375" s="57"/>
      <c r="J375" s="40"/>
      <c r="K375" s="57"/>
      <c r="L375" s="57"/>
      <c r="M375" s="58" t="s">
        <v>1018</v>
      </c>
      <c r="N375" s="37"/>
      <c r="O375" s="37"/>
      <c r="P375" s="37"/>
      <c r="Q375" s="37"/>
      <c r="R375" s="51"/>
      <c r="S375" s="40"/>
      <c r="T375" s="1"/>
    </row>
    <row r="376" spans="1:20" s="25" customFormat="1" ht="60" customHeight="1" x14ac:dyDescent="0.2">
      <c r="A376" s="164" t="s">
        <v>1241</v>
      </c>
      <c r="B376" s="62" t="s">
        <v>1232</v>
      </c>
      <c r="C376" s="40"/>
      <c r="D376" s="36" t="s">
        <v>1233</v>
      </c>
      <c r="E376" s="36" t="s">
        <v>866</v>
      </c>
      <c r="F376" s="36"/>
      <c r="G376" s="100"/>
      <c r="H376" s="101"/>
      <c r="I376" s="57"/>
      <c r="J376" s="40"/>
      <c r="K376" s="57"/>
      <c r="L376" s="57"/>
      <c r="M376" s="58" t="s">
        <v>1018</v>
      </c>
      <c r="N376" s="37"/>
      <c r="O376" s="37"/>
      <c r="P376" s="37"/>
      <c r="Q376" s="37"/>
      <c r="R376" s="51"/>
      <c r="S376" s="40"/>
      <c r="T376" s="1"/>
    </row>
    <row r="377" spans="1:20" s="25" customFormat="1" ht="60" customHeight="1" x14ac:dyDescent="0.2">
      <c r="A377" s="164" t="s">
        <v>1244</v>
      </c>
      <c r="B377" s="62" t="s">
        <v>1235</v>
      </c>
      <c r="C377" s="40"/>
      <c r="D377" s="36" t="s">
        <v>1236</v>
      </c>
      <c r="E377" s="36" t="s">
        <v>1237</v>
      </c>
      <c r="F377" s="36"/>
      <c r="G377" s="101" t="s">
        <v>985</v>
      </c>
      <c r="H377" s="101"/>
      <c r="I377" s="57"/>
      <c r="J377" s="40"/>
      <c r="K377" s="57"/>
      <c r="L377" s="57"/>
      <c r="M377" s="58" t="s">
        <v>1018</v>
      </c>
      <c r="N377" s="37"/>
      <c r="O377" s="37"/>
      <c r="P377" s="37"/>
      <c r="Q377" s="37"/>
      <c r="R377" s="51"/>
      <c r="S377" s="40"/>
      <c r="T377" s="1"/>
    </row>
    <row r="378" spans="1:20" s="25" customFormat="1" ht="71.25" customHeight="1" x14ac:dyDescent="0.2">
      <c r="A378" s="164" t="s">
        <v>1247</v>
      </c>
      <c r="B378" s="62" t="s">
        <v>1239</v>
      </c>
      <c r="C378" s="40"/>
      <c r="D378" s="36" t="s">
        <v>1240</v>
      </c>
      <c r="E378" s="36" t="s">
        <v>1237</v>
      </c>
      <c r="F378" s="36"/>
      <c r="G378" s="100"/>
      <c r="H378" s="101"/>
      <c r="I378" s="57"/>
      <c r="J378" s="40"/>
      <c r="K378" s="57"/>
      <c r="L378" s="57"/>
      <c r="M378" s="58" t="s">
        <v>1018</v>
      </c>
      <c r="N378" s="37"/>
      <c r="O378" s="37"/>
      <c r="P378" s="37"/>
      <c r="Q378" s="37"/>
      <c r="R378" s="51"/>
      <c r="S378" s="40"/>
      <c r="T378" s="1"/>
    </row>
    <row r="379" spans="1:20" s="25" customFormat="1" ht="60" customHeight="1" x14ac:dyDescent="0.2">
      <c r="A379" s="164" t="s">
        <v>1250</v>
      </c>
      <c r="B379" s="62" t="s">
        <v>1242</v>
      </c>
      <c r="C379" s="40"/>
      <c r="D379" s="36" t="s">
        <v>1243</v>
      </c>
      <c r="E379" s="36" t="s">
        <v>1237</v>
      </c>
      <c r="F379" s="36"/>
      <c r="G379" s="101" t="s">
        <v>981</v>
      </c>
      <c r="H379" s="101"/>
      <c r="I379" s="57"/>
      <c r="J379" s="40"/>
      <c r="K379" s="57"/>
      <c r="L379" s="57"/>
      <c r="M379" s="58" t="s">
        <v>1018</v>
      </c>
      <c r="N379" s="37"/>
      <c r="O379" s="37"/>
      <c r="P379" s="37"/>
      <c r="Q379" s="37"/>
      <c r="R379" s="51"/>
      <c r="S379" s="40"/>
      <c r="T379" s="1"/>
    </row>
    <row r="380" spans="1:20" s="25" customFormat="1" ht="68.25" customHeight="1" x14ac:dyDescent="0.2">
      <c r="A380" s="164" t="s">
        <v>1253</v>
      </c>
      <c r="B380" s="62" t="s">
        <v>1245</v>
      </c>
      <c r="C380" s="40"/>
      <c r="D380" s="36" t="s">
        <v>1246</v>
      </c>
      <c r="E380" s="36" t="s">
        <v>1237</v>
      </c>
      <c r="F380" s="36"/>
      <c r="G380" s="100"/>
      <c r="H380" s="101"/>
      <c r="I380" s="57"/>
      <c r="J380" s="40"/>
      <c r="K380" s="57"/>
      <c r="L380" s="57"/>
      <c r="M380" s="58" t="s">
        <v>1018</v>
      </c>
      <c r="N380" s="37"/>
      <c r="O380" s="37"/>
      <c r="P380" s="37"/>
      <c r="Q380" s="37"/>
      <c r="R380" s="51"/>
      <c r="S380" s="40"/>
      <c r="T380" s="1"/>
    </row>
    <row r="381" spans="1:20" s="25" customFormat="1" ht="60" customHeight="1" x14ac:dyDescent="0.2">
      <c r="A381" s="164" t="s">
        <v>1256</v>
      </c>
      <c r="B381" s="62" t="s">
        <v>1248</v>
      </c>
      <c r="C381" s="40"/>
      <c r="D381" s="36" t="s">
        <v>1249</v>
      </c>
      <c r="E381" s="36" t="s">
        <v>1237</v>
      </c>
      <c r="F381" s="36"/>
      <c r="G381" s="100"/>
      <c r="H381" s="101"/>
      <c r="I381" s="57"/>
      <c r="J381" s="40"/>
      <c r="K381" s="57"/>
      <c r="L381" s="57"/>
      <c r="M381" s="58" t="s">
        <v>1018</v>
      </c>
      <c r="N381" s="37"/>
      <c r="O381" s="37"/>
      <c r="P381" s="37"/>
      <c r="Q381" s="37"/>
      <c r="R381" s="51"/>
      <c r="S381" s="40"/>
      <c r="T381" s="1"/>
    </row>
    <row r="382" spans="1:20" s="25" customFormat="1" ht="60" customHeight="1" x14ac:dyDescent="0.2">
      <c r="A382" s="164" t="s">
        <v>1259</v>
      </c>
      <c r="B382" s="62" t="s">
        <v>1251</v>
      </c>
      <c r="C382" s="40"/>
      <c r="D382" s="36" t="s">
        <v>1252</v>
      </c>
      <c r="E382" s="36" t="s">
        <v>1237</v>
      </c>
      <c r="F382" s="36"/>
      <c r="G382" s="100"/>
      <c r="H382" s="101"/>
      <c r="I382" s="57"/>
      <c r="J382" s="40"/>
      <c r="K382" s="57"/>
      <c r="L382" s="57"/>
      <c r="M382" s="58" t="s">
        <v>1018</v>
      </c>
      <c r="N382" s="37"/>
      <c r="O382" s="37"/>
      <c r="P382" s="37"/>
      <c r="Q382" s="37"/>
      <c r="R382" s="51"/>
      <c r="S382" s="40"/>
      <c r="T382" s="1"/>
    </row>
    <row r="383" spans="1:20" s="25" customFormat="1" ht="60" customHeight="1" x14ac:dyDescent="0.2">
      <c r="A383" s="164" t="s">
        <v>1262</v>
      </c>
      <c r="B383" s="62" t="s">
        <v>1254</v>
      </c>
      <c r="C383" s="40"/>
      <c r="D383" s="36" t="s">
        <v>1255</v>
      </c>
      <c r="E383" s="36" t="s">
        <v>1237</v>
      </c>
      <c r="F383" s="36"/>
      <c r="G383" s="100"/>
      <c r="H383" s="101"/>
      <c r="I383" s="57"/>
      <c r="J383" s="40"/>
      <c r="K383" s="57"/>
      <c r="L383" s="57"/>
      <c r="M383" s="58" t="s">
        <v>1018</v>
      </c>
      <c r="N383" s="37"/>
      <c r="O383" s="37"/>
      <c r="P383" s="37"/>
      <c r="Q383" s="37"/>
      <c r="R383" s="51"/>
      <c r="S383" s="40"/>
      <c r="T383" s="1"/>
    </row>
    <row r="384" spans="1:20" s="25" customFormat="1" ht="60" customHeight="1" x14ac:dyDescent="0.2">
      <c r="A384" s="164" t="s">
        <v>1265</v>
      </c>
      <c r="B384" s="62" t="s">
        <v>1257</v>
      </c>
      <c r="C384" s="40"/>
      <c r="D384" s="36" t="s">
        <v>1258</v>
      </c>
      <c r="E384" s="36" t="s">
        <v>1237</v>
      </c>
      <c r="F384" s="36"/>
      <c r="G384" s="100"/>
      <c r="H384" s="101"/>
      <c r="I384" s="57"/>
      <c r="J384" s="40"/>
      <c r="K384" s="57"/>
      <c r="L384" s="57"/>
      <c r="M384" s="58" t="s">
        <v>1018</v>
      </c>
      <c r="N384" s="37"/>
      <c r="O384" s="37"/>
      <c r="P384" s="37"/>
      <c r="Q384" s="37"/>
      <c r="R384" s="51"/>
      <c r="S384" s="40"/>
      <c r="T384" s="1"/>
    </row>
    <row r="385" spans="1:20" s="25" customFormat="1" ht="60" customHeight="1" x14ac:dyDescent="0.2">
      <c r="A385" s="164" t="s">
        <v>1268</v>
      </c>
      <c r="B385" s="62" t="s">
        <v>1260</v>
      </c>
      <c r="C385" s="40"/>
      <c r="D385" s="36" t="s">
        <v>1261</v>
      </c>
      <c r="E385" s="36" t="s">
        <v>1237</v>
      </c>
      <c r="F385" s="36"/>
      <c r="G385" s="100"/>
      <c r="H385" s="101"/>
      <c r="I385" s="57"/>
      <c r="J385" s="40"/>
      <c r="K385" s="57"/>
      <c r="L385" s="57"/>
      <c r="M385" s="58" t="s">
        <v>1018</v>
      </c>
      <c r="N385" s="37"/>
      <c r="O385" s="37"/>
      <c r="P385" s="37"/>
      <c r="Q385" s="37"/>
      <c r="R385" s="51"/>
      <c r="S385" s="40"/>
      <c r="T385" s="1"/>
    </row>
    <row r="386" spans="1:20" s="25" customFormat="1" ht="60" customHeight="1" x14ac:dyDescent="0.2">
      <c r="A386" s="164" t="s">
        <v>1271</v>
      </c>
      <c r="B386" s="62" t="s">
        <v>1263</v>
      </c>
      <c r="C386" s="40"/>
      <c r="D386" s="36" t="s">
        <v>1264</v>
      </c>
      <c r="E386" s="36" t="s">
        <v>1237</v>
      </c>
      <c r="F386" s="36"/>
      <c r="G386" s="100"/>
      <c r="H386" s="101"/>
      <c r="I386" s="57"/>
      <c r="J386" s="40"/>
      <c r="K386" s="57"/>
      <c r="L386" s="57"/>
      <c r="M386" s="58" t="s">
        <v>1018</v>
      </c>
      <c r="N386" s="37"/>
      <c r="O386" s="37"/>
      <c r="P386" s="37"/>
      <c r="Q386" s="37"/>
      <c r="R386" s="51"/>
      <c r="S386" s="40"/>
      <c r="T386" s="1"/>
    </row>
    <row r="387" spans="1:20" s="25" customFormat="1" ht="60" customHeight="1" x14ac:dyDescent="0.2">
      <c r="A387" s="164" t="s">
        <v>1274</v>
      </c>
      <c r="B387" s="62" t="s">
        <v>1266</v>
      </c>
      <c r="C387" s="40"/>
      <c r="D387" s="36" t="s">
        <v>1267</v>
      </c>
      <c r="E387" s="36" t="s">
        <v>1237</v>
      </c>
      <c r="F387" s="36"/>
      <c r="G387" s="100"/>
      <c r="H387" s="101"/>
      <c r="I387" s="57"/>
      <c r="J387" s="40"/>
      <c r="K387" s="57"/>
      <c r="L387" s="57"/>
      <c r="M387" s="58" t="s">
        <v>1018</v>
      </c>
      <c r="N387" s="37"/>
      <c r="O387" s="37"/>
      <c r="P387" s="37"/>
      <c r="Q387" s="37"/>
      <c r="R387" s="51"/>
      <c r="S387" s="40"/>
      <c r="T387" s="1"/>
    </row>
    <row r="388" spans="1:20" s="25" customFormat="1" ht="60" customHeight="1" x14ac:dyDescent="0.2">
      <c r="A388" s="164" t="s">
        <v>1278</v>
      </c>
      <c r="B388" s="62" t="s">
        <v>1269</v>
      </c>
      <c r="C388" s="40"/>
      <c r="D388" s="36" t="s">
        <v>1270</v>
      </c>
      <c r="E388" s="36" t="s">
        <v>127</v>
      </c>
      <c r="F388" s="36"/>
      <c r="G388" s="100"/>
      <c r="H388" s="101"/>
      <c r="I388" s="57"/>
      <c r="J388" s="40"/>
      <c r="K388" s="57"/>
      <c r="L388" s="57"/>
      <c r="M388" s="58" t="s">
        <v>1018</v>
      </c>
      <c r="N388" s="37"/>
      <c r="O388" s="37"/>
      <c r="P388" s="37"/>
      <c r="Q388" s="37"/>
      <c r="R388" s="51"/>
      <c r="S388" s="40"/>
      <c r="T388" s="1"/>
    </row>
    <row r="389" spans="1:20" s="25" customFormat="1" ht="60" customHeight="1" x14ac:dyDescent="0.2">
      <c r="A389" s="164" t="s">
        <v>1283</v>
      </c>
      <c r="B389" s="62" t="s">
        <v>1272</v>
      </c>
      <c r="C389" s="40"/>
      <c r="D389" s="36" t="s">
        <v>1273</v>
      </c>
      <c r="E389" s="36" t="s">
        <v>127</v>
      </c>
      <c r="F389" s="36"/>
      <c r="G389" s="100"/>
      <c r="H389" s="101"/>
      <c r="I389" s="57"/>
      <c r="J389" s="40"/>
      <c r="K389" s="57"/>
      <c r="L389" s="57"/>
      <c r="M389" s="58" t="s">
        <v>1018</v>
      </c>
      <c r="N389" s="37"/>
      <c r="O389" s="37"/>
      <c r="P389" s="37"/>
      <c r="Q389" s="37"/>
      <c r="R389" s="51"/>
      <c r="S389" s="40"/>
      <c r="T389" s="1"/>
    </row>
    <row r="390" spans="1:20" s="25" customFormat="1" ht="60" customHeight="1" x14ac:dyDescent="0.2">
      <c r="A390" s="164" t="s">
        <v>1287</v>
      </c>
      <c r="B390" s="62" t="s">
        <v>1275</v>
      </c>
      <c r="C390" s="40"/>
      <c r="D390" s="36" t="s">
        <v>1276</v>
      </c>
      <c r="E390" s="36" t="s">
        <v>127</v>
      </c>
      <c r="F390" s="36"/>
      <c r="G390" s="100"/>
      <c r="H390" s="101"/>
      <c r="I390" s="57"/>
      <c r="J390" s="40"/>
      <c r="K390" s="57"/>
      <c r="L390" s="57"/>
      <c r="M390" s="58" t="s">
        <v>1018</v>
      </c>
      <c r="N390" s="37"/>
      <c r="O390" s="37"/>
      <c r="P390" s="37"/>
      <c r="Q390" s="37"/>
      <c r="R390" s="51"/>
      <c r="S390" s="40"/>
      <c r="T390" s="1"/>
    </row>
    <row r="391" spans="1:20" s="90" customFormat="1" ht="15.75" x14ac:dyDescent="0.25">
      <c r="A391" s="86"/>
      <c r="B391" s="83" t="s">
        <v>1277</v>
      </c>
      <c r="C391" s="87"/>
      <c r="D391" s="86"/>
      <c r="E391" s="86"/>
      <c r="F391" s="86"/>
      <c r="G391" s="86"/>
      <c r="H391" s="86"/>
      <c r="I391" s="87"/>
      <c r="J391" s="86"/>
      <c r="K391" s="88"/>
      <c r="L391" s="88"/>
      <c r="M391" s="86"/>
      <c r="N391" s="86"/>
      <c r="O391" s="86"/>
      <c r="P391" s="87"/>
      <c r="Q391" s="86"/>
      <c r="R391" s="86"/>
      <c r="S391" s="86"/>
    </row>
    <row r="392" spans="1:20" s="30" customFormat="1" ht="48" x14ac:dyDescent="0.2">
      <c r="A392" s="162" t="s">
        <v>1291</v>
      </c>
      <c r="B392" s="175" t="s">
        <v>1279</v>
      </c>
      <c r="C392" s="34"/>
      <c r="D392" s="31" t="s">
        <v>1280</v>
      </c>
      <c r="E392" s="31"/>
      <c r="F392" s="31" t="s">
        <v>1281</v>
      </c>
      <c r="G392" s="111"/>
      <c r="H392" s="70"/>
      <c r="I392" s="70">
        <v>183120.1</v>
      </c>
      <c r="J392" s="34" t="s">
        <v>32</v>
      </c>
      <c r="K392" s="34"/>
      <c r="L392" s="34"/>
      <c r="M392" s="63" t="s">
        <v>1282</v>
      </c>
      <c r="N392" s="32" t="s">
        <v>55</v>
      </c>
      <c r="O392" s="32" t="s">
        <v>35</v>
      </c>
      <c r="P392" s="32"/>
      <c r="Q392" s="32"/>
      <c r="R392" s="174" t="s">
        <v>1793</v>
      </c>
      <c r="S392" s="72"/>
    </row>
    <row r="393" spans="1:20" s="25" customFormat="1" ht="48" x14ac:dyDescent="0.2">
      <c r="A393" s="161" t="s">
        <v>1295</v>
      </c>
      <c r="B393" s="62" t="s">
        <v>1284</v>
      </c>
      <c r="C393" s="40"/>
      <c r="D393" s="36" t="s">
        <v>1285</v>
      </c>
      <c r="E393" s="36" t="s">
        <v>482</v>
      </c>
      <c r="F393" s="36" t="s">
        <v>1281</v>
      </c>
      <c r="G393" s="112"/>
      <c r="H393" s="71"/>
      <c r="I393" s="71"/>
      <c r="J393" s="40" t="s">
        <v>32</v>
      </c>
      <c r="K393" s="40"/>
      <c r="L393" s="40"/>
      <c r="M393" s="58" t="s">
        <v>1286</v>
      </c>
      <c r="N393" s="37" t="s">
        <v>141</v>
      </c>
      <c r="O393" s="159" t="s">
        <v>35</v>
      </c>
      <c r="P393" s="37" t="s">
        <v>36</v>
      </c>
      <c r="Q393" s="37"/>
      <c r="R393" s="171" t="s">
        <v>1793</v>
      </c>
      <c r="S393" s="51"/>
    </row>
    <row r="394" spans="1:20" s="25" customFormat="1" ht="48" x14ac:dyDescent="0.2">
      <c r="A394" s="161" t="s">
        <v>1300</v>
      </c>
      <c r="B394" s="62" t="s">
        <v>1288</v>
      </c>
      <c r="C394" s="40"/>
      <c r="D394" s="36" t="s">
        <v>1289</v>
      </c>
      <c r="E394" s="36" t="s">
        <v>515</v>
      </c>
      <c r="F394" s="36" t="s">
        <v>1281</v>
      </c>
      <c r="G394" s="112"/>
      <c r="H394" s="71"/>
      <c r="I394" s="71"/>
      <c r="J394" s="40" t="s">
        <v>32</v>
      </c>
      <c r="K394" s="40"/>
      <c r="L394" s="40"/>
      <c r="M394" s="58" t="s">
        <v>1290</v>
      </c>
      <c r="N394" s="37" t="s">
        <v>141</v>
      </c>
      <c r="O394" s="37" t="s">
        <v>35</v>
      </c>
      <c r="P394" s="37" t="s">
        <v>36</v>
      </c>
      <c r="Q394" s="37"/>
      <c r="R394" s="171" t="s">
        <v>1793</v>
      </c>
      <c r="S394" s="51"/>
    </row>
    <row r="395" spans="1:20" s="25" customFormat="1" ht="48" x14ac:dyDescent="0.2">
      <c r="A395" s="161" t="s">
        <v>1304</v>
      </c>
      <c r="B395" s="62" t="s">
        <v>1292</v>
      </c>
      <c r="C395" s="40"/>
      <c r="D395" s="36" t="s">
        <v>1293</v>
      </c>
      <c r="E395" s="36" t="s">
        <v>523</v>
      </c>
      <c r="F395" s="36" t="s">
        <v>1281</v>
      </c>
      <c r="G395" s="112"/>
      <c r="H395" s="71"/>
      <c r="I395" s="71"/>
      <c r="J395" s="40" t="s">
        <v>32</v>
      </c>
      <c r="K395" s="40"/>
      <c r="L395" s="40"/>
      <c r="M395" s="58" t="s">
        <v>1294</v>
      </c>
      <c r="N395" s="37" t="s">
        <v>141</v>
      </c>
      <c r="O395" s="37" t="s">
        <v>35</v>
      </c>
      <c r="P395" s="37" t="s">
        <v>36</v>
      </c>
      <c r="Q395" s="37"/>
      <c r="R395" s="171" t="s">
        <v>1793</v>
      </c>
      <c r="S395" s="51"/>
    </row>
    <row r="396" spans="1:20" s="25" customFormat="1" ht="48" x14ac:dyDescent="0.2">
      <c r="A396" s="161" t="s">
        <v>1308</v>
      </c>
      <c r="B396" s="62" t="s">
        <v>1296</v>
      </c>
      <c r="C396" s="40"/>
      <c r="D396" s="36" t="s">
        <v>1297</v>
      </c>
      <c r="E396" s="36" t="s">
        <v>501</v>
      </c>
      <c r="F396" s="36" t="s">
        <v>1298</v>
      </c>
      <c r="G396" s="112"/>
      <c r="H396" s="71"/>
      <c r="I396" s="71">
        <v>12500</v>
      </c>
      <c r="J396" s="40" t="s">
        <v>32</v>
      </c>
      <c r="K396" s="40"/>
      <c r="L396" s="40"/>
      <c r="M396" s="58" t="s">
        <v>1299</v>
      </c>
      <c r="N396" s="37" t="s">
        <v>141</v>
      </c>
      <c r="O396" s="37" t="s">
        <v>35</v>
      </c>
      <c r="P396" s="37" t="s">
        <v>36</v>
      </c>
      <c r="Q396" s="37"/>
      <c r="R396" s="51"/>
      <c r="S396" s="171" t="s">
        <v>1800</v>
      </c>
    </row>
    <row r="397" spans="1:20" s="25" customFormat="1" ht="72" x14ac:dyDescent="0.2">
      <c r="A397" s="161" t="s">
        <v>1312</v>
      </c>
      <c r="B397" s="62" t="s">
        <v>1301</v>
      </c>
      <c r="C397" s="40"/>
      <c r="D397" s="36" t="s">
        <v>1302</v>
      </c>
      <c r="E397" s="36" t="s">
        <v>67</v>
      </c>
      <c r="F397" s="36" t="s">
        <v>1281</v>
      </c>
      <c r="G397" s="112"/>
      <c r="H397" s="71"/>
      <c r="I397" s="71"/>
      <c r="J397" s="40" t="s">
        <v>32</v>
      </c>
      <c r="K397" s="40"/>
      <c r="L397" s="40"/>
      <c r="M397" s="58" t="s">
        <v>1303</v>
      </c>
      <c r="N397" s="37" t="s">
        <v>141</v>
      </c>
      <c r="O397" s="37" t="s">
        <v>35</v>
      </c>
      <c r="P397" s="37" t="s">
        <v>36</v>
      </c>
      <c r="Q397" s="37"/>
      <c r="R397" s="171" t="s">
        <v>1793</v>
      </c>
      <c r="S397" s="51"/>
    </row>
    <row r="398" spans="1:20" s="25" customFormat="1" ht="48" x14ac:dyDescent="0.2">
      <c r="A398" s="161" t="s">
        <v>1316</v>
      </c>
      <c r="B398" s="62" t="s">
        <v>1305</v>
      </c>
      <c r="C398" s="40"/>
      <c r="D398" s="36" t="s">
        <v>1306</v>
      </c>
      <c r="E398" s="36" t="s">
        <v>59</v>
      </c>
      <c r="F398" s="36" t="s">
        <v>1281</v>
      </c>
      <c r="G398" s="112"/>
      <c r="H398" s="71"/>
      <c r="I398" s="71"/>
      <c r="J398" s="40" t="s">
        <v>32</v>
      </c>
      <c r="K398" s="40"/>
      <c r="L398" s="40"/>
      <c r="M398" s="58" t="s">
        <v>1307</v>
      </c>
      <c r="N398" s="37" t="s">
        <v>141</v>
      </c>
      <c r="O398" s="37" t="s">
        <v>35</v>
      </c>
      <c r="P398" s="37" t="s">
        <v>36</v>
      </c>
      <c r="Q398" s="37"/>
      <c r="R398" s="171" t="s">
        <v>1793</v>
      </c>
      <c r="S398" s="51"/>
    </row>
    <row r="399" spans="1:20" s="25" customFormat="1" ht="48" x14ac:dyDescent="0.2">
      <c r="A399" s="161" t="s">
        <v>1320</v>
      </c>
      <c r="B399" s="62" t="s">
        <v>1309</v>
      </c>
      <c r="C399" s="40"/>
      <c r="D399" s="36" t="s">
        <v>1310</v>
      </c>
      <c r="E399" s="36" t="s">
        <v>477</v>
      </c>
      <c r="F399" s="36" t="s">
        <v>1281</v>
      </c>
      <c r="G399" s="112"/>
      <c r="H399" s="71"/>
      <c r="I399" s="71"/>
      <c r="J399" s="40" t="s">
        <v>32</v>
      </c>
      <c r="K399" s="40"/>
      <c r="L399" s="40"/>
      <c r="M399" s="58" t="s">
        <v>1311</v>
      </c>
      <c r="N399" s="37" t="s">
        <v>141</v>
      </c>
      <c r="O399" s="37" t="s">
        <v>35</v>
      </c>
      <c r="P399" s="37" t="s">
        <v>36</v>
      </c>
      <c r="Q399" s="37"/>
      <c r="R399" s="171" t="s">
        <v>1793</v>
      </c>
      <c r="S399" s="51"/>
    </row>
    <row r="400" spans="1:20" s="25" customFormat="1" ht="48" x14ac:dyDescent="0.2">
      <c r="A400" s="161" t="s">
        <v>1323</v>
      </c>
      <c r="B400" s="62" t="s">
        <v>1313</v>
      </c>
      <c r="C400" s="40"/>
      <c r="D400" s="36" t="s">
        <v>1314</v>
      </c>
      <c r="E400" s="36" t="s">
        <v>704</v>
      </c>
      <c r="F400" s="36" t="s">
        <v>1281</v>
      </c>
      <c r="G400" s="112"/>
      <c r="H400" s="71"/>
      <c r="I400" s="71"/>
      <c r="J400" s="40" t="s">
        <v>32</v>
      </c>
      <c r="K400" s="40"/>
      <c r="L400" s="40"/>
      <c r="M400" s="58" t="s">
        <v>1315</v>
      </c>
      <c r="N400" s="37" t="s">
        <v>141</v>
      </c>
      <c r="O400" s="37" t="s">
        <v>35</v>
      </c>
      <c r="P400" s="37" t="s">
        <v>36</v>
      </c>
      <c r="Q400" s="37"/>
      <c r="R400" s="171" t="s">
        <v>1793</v>
      </c>
      <c r="S400" s="51"/>
    </row>
    <row r="401" spans="1:19" s="25" customFormat="1" ht="48" x14ac:dyDescent="0.2">
      <c r="A401" s="161" t="s">
        <v>1327</v>
      </c>
      <c r="B401" s="62" t="s">
        <v>1317</v>
      </c>
      <c r="C401" s="40"/>
      <c r="D401" s="36" t="s">
        <v>1318</v>
      </c>
      <c r="E401" s="36" t="s">
        <v>52</v>
      </c>
      <c r="F401" s="36" t="s">
        <v>1281</v>
      </c>
      <c r="G401" s="112"/>
      <c r="H401" s="71"/>
      <c r="I401" s="71"/>
      <c r="J401" s="40" t="s">
        <v>32</v>
      </c>
      <c r="K401" s="40"/>
      <c r="L401" s="40"/>
      <c r="M401" s="58" t="s">
        <v>1319</v>
      </c>
      <c r="N401" s="37" t="s">
        <v>141</v>
      </c>
      <c r="O401" s="37" t="s">
        <v>35</v>
      </c>
      <c r="P401" s="37" t="s">
        <v>36</v>
      </c>
      <c r="Q401" s="37"/>
      <c r="R401" s="171" t="s">
        <v>1793</v>
      </c>
      <c r="S401" s="51"/>
    </row>
    <row r="402" spans="1:19" s="25" customFormat="1" ht="48" x14ac:dyDescent="0.2">
      <c r="A402" s="161" t="s">
        <v>1331</v>
      </c>
      <c r="B402" s="62" t="s">
        <v>1321</v>
      </c>
      <c r="C402" s="40"/>
      <c r="D402" s="161" t="s">
        <v>1789</v>
      </c>
      <c r="E402" s="36" t="s">
        <v>106</v>
      </c>
      <c r="F402" s="36" t="s">
        <v>1281</v>
      </c>
      <c r="G402" s="112"/>
      <c r="H402" s="71"/>
      <c r="I402" s="71"/>
      <c r="J402" s="40" t="s">
        <v>32</v>
      </c>
      <c r="K402" s="40"/>
      <c r="L402" s="40"/>
      <c r="M402" s="58" t="s">
        <v>1322</v>
      </c>
      <c r="N402" s="37" t="s">
        <v>141</v>
      </c>
      <c r="O402" s="37" t="s">
        <v>35</v>
      </c>
      <c r="P402" s="37" t="s">
        <v>36</v>
      </c>
      <c r="Q402" s="37"/>
      <c r="R402" s="171" t="s">
        <v>1793</v>
      </c>
      <c r="S402" s="51"/>
    </row>
    <row r="403" spans="1:19" s="25" customFormat="1" ht="48" x14ac:dyDescent="0.2">
      <c r="A403" s="161" t="s">
        <v>1335</v>
      </c>
      <c r="B403" s="62" t="s">
        <v>1324</v>
      </c>
      <c r="C403" s="40"/>
      <c r="D403" s="36" t="s">
        <v>1325</v>
      </c>
      <c r="E403" s="36" t="s">
        <v>106</v>
      </c>
      <c r="F403" s="36" t="s">
        <v>1281</v>
      </c>
      <c r="G403" s="112"/>
      <c r="H403" s="71"/>
      <c r="I403" s="71"/>
      <c r="J403" s="40" t="s">
        <v>32</v>
      </c>
      <c r="K403" s="40"/>
      <c r="L403" s="40"/>
      <c r="M403" s="58" t="s">
        <v>1326</v>
      </c>
      <c r="N403" s="37" t="s">
        <v>141</v>
      </c>
      <c r="O403" s="37" t="s">
        <v>35</v>
      </c>
      <c r="P403" s="37" t="s">
        <v>36</v>
      </c>
      <c r="Q403" s="37"/>
      <c r="R403" s="171" t="s">
        <v>1793</v>
      </c>
      <c r="S403" s="51"/>
    </row>
    <row r="404" spans="1:19" s="25" customFormat="1" ht="48" x14ac:dyDescent="0.2">
      <c r="A404" s="161" t="s">
        <v>1339</v>
      </c>
      <c r="B404" s="62" t="s">
        <v>1328</v>
      </c>
      <c r="C404" s="40"/>
      <c r="D404" s="36" t="s">
        <v>1329</v>
      </c>
      <c r="E404" s="36" t="s">
        <v>833</v>
      </c>
      <c r="F404" s="36" t="s">
        <v>1281</v>
      </c>
      <c r="G404" s="112"/>
      <c r="H404" s="71"/>
      <c r="I404" s="71"/>
      <c r="J404" s="40" t="s">
        <v>32</v>
      </c>
      <c r="K404" s="40"/>
      <c r="L404" s="40"/>
      <c r="M404" s="58" t="s">
        <v>1330</v>
      </c>
      <c r="N404" s="37" t="s">
        <v>141</v>
      </c>
      <c r="O404" s="37" t="s">
        <v>35</v>
      </c>
      <c r="P404" s="37" t="s">
        <v>36</v>
      </c>
      <c r="Q404" s="37"/>
      <c r="R404" s="171" t="s">
        <v>1793</v>
      </c>
      <c r="S404" s="51"/>
    </row>
    <row r="405" spans="1:19" s="25" customFormat="1" ht="48" x14ac:dyDescent="0.2">
      <c r="A405" s="161" t="s">
        <v>1343</v>
      </c>
      <c r="B405" s="62" t="s">
        <v>1332</v>
      </c>
      <c r="C405" s="40"/>
      <c r="D405" s="36" t="s">
        <v>1333</v>
      </c>
      <c r="E405" s="36" t="s">
        <v>411</v>
      </c>
      <c r="F405" s="36" t="s">
        <v>1281</v>
      </c>
      <c r="G405" s="112"/>
      <c r="H405" s="71"/>
      <c r="I405" s="71"/>
      <c r="J405" s="40" t="s">
        <v>32</v>
      </c>
      <c r="K405" s="40"/>
      <c r="L405" s="40"/>
      <c r="M405" s="58" t="s">
        <v>1334</v>
      </c>
      <c r="N405" s="37" t="s">
        <v>141</v>
      </c>
      <c r="O405" s="37" t="s">
        <v>35</v>
      </c>
      <c r="P405" s="37" t="s">
        <v>36</v>
      </c>
      <c r="Q405" s="37"/>
      <c r="R405" s="171" t="s">
        <v>1793</v>
      </c>
      <c r="S405" s="51"/>
    </row>
    <row r="406" spans="1:19" s="25" customFormat="1" ht="48" x14ac:dyDescent="0.2">
      <c r="A406" s="161" t="s">
        <v>1347</v>
      </c>
      <c r="B406" s="62" t="s">
        <v>1336</v>
      </c>
      <c r="C406" s="40"/>
      <c r="D406" s="36" t="s">
        <v>1337</v>
      </c>
      <c r="E406" s="36" t="s">
        <v>534</v>
      </c>
      <c r="F406" s="36" t="s">
        <v>1281</v>
      </c>
      <c r="G406" s="112"/>
      <c r="H406" s="71"/>
      <c r="I406" s="71"/>
      <c r="J406" s="40" t="s">
        <v>32</v>
      </c>
      <c r="K406" s="40"/>
      <c r="L406" s="40"/>
      <c r="M406" s="58" t="s">
        <v>1338</v>
      </c>
      <c r="N406" s="37" t="s">
        <v>141</v>
      </c>
      <c r="O406" s="37" t="s">
        <v>35</v>
      </c>
      <c r="P406" s="37" t="s">
        <v>36</v>
      </c>
      <c r="Q406" s="37"/>
      <c r="R406" s="171" t="s">
        <v>1793</v>
      </c>
      <c r="S406" s="51"/>
    </row>
    <row r="407" spans="1:19" s="25" customFormat="1" ht="48" x14ac:dyDescent="0.2">
      <c r="A407" s="161" t="s">
        <v>1351</v>
      </c>
      <c r="B407" s="62" t="s">
        <v>1340</v>
      </c>
      <c r="C407" s="40"/>
      <c r="D407" s="36" t="s">
        <v>1341</v>
      </c>
      <c r="E407" s="36" t="s">
        <v>427</v>
      </c>
      <c r="F407" s="36" t="s">
        <v>1281</v>
      </c>
      <c r="G407" s="112"/>
      <c r="H407" s="71"/>
      <c r="I407" s="71"/>
      <c r="J407" s="40" t="s">
        <v>32</v>
      </c>
      <c r="K407" s="40"/>
      <c r="L407" s="40"/>
      <c r="M407" s="58" t="s">
        <v>1342</v>
      </c>
      <c r="N407" s="37" t="s">
        <v>141</v>
      </c>
      <c r="O407" s="37" t="s">
        <v>35</v>
      </c>
      <c r="P407" s="37" t="s">
        <v>36</v>
      </c>
      <c r="Q407" s="37"/>
      <c r="R407" s="171" t="s">
        <v>1793</v>
      </c>
      <c r="S407" s="51"/>
    </row>
    <row r="408" spans="1:19" s="25" customFormat="1" ht="48" x14ac:dyDescent="0.2">
      <c r="A408" s="161" t="s">
        <v>1355</v>
      </c>
      <c r="B408" s="62" t="s">
        <v>1344</v>
      </c>
      <c r="C408" s="40"/>
      <c r="D408" s="36" t="s">
        <v>1345</v>
      </c>
      <c r="E408" s="36" t="s">
        <v>866</v>
      </c>
      <c r="F408" s="36" t="s">
        <v>1281</v>
      </c>
      <c r="G408" s="112"/>
      <c r="H408" s="71"/>
      <c r="I408" s="71"/>
      <c r="J408" s="40" t="s">
        <v>32</v>
      </c>
      <c r="K408" s="40"/>
      <c r="L408" s="40"/>
      <c r="M408" s="58" t="s">
        <v>1346</v>
      </c>
      <c r="N408" s="37" t="s">
        <v>141</v>
      </c>
      <c r="O408" s="37" t="s">
        <v>35</v>
      </c>
      <c r="P408" s="37" t="s">
        <v>36</v>
      </c>
      <c r="Q408" s="37"/>
      <c r="R408" s="171" t="s">
        <v>1793</v>
      </c>
      <c r="S408" s="51"/>
    </row>
    <row r="409" spans="1:19" s="25" customFormat="1" ht="48" x14ac:dyDescent="0.2">
      <c r="A409" s="161" t="s">
        <v>1361</v>
      </c>
      <c r="B409" s="62" t="s">
        <v>1348</v>
      </c>
      <c r="C409" s="40"/>
      <c r="D409" s="36" t="s">
        <v>1349</v>
      </c>
      <c r="E409" s="36" t="s">
        <v>127</v>
      </c>
      <c r="F409" s="36" t="s">
        <v>1281</v>
      </c>
      <c r="G409" s="112"/>
      <c r="H409" s="71"/>
      <c r="I409" s="71">
        <v>43000</v>
      </c>
      <c r="J409" s="40" t="s">
        <v>32</v>
      </c>
      <c r="K409" s="40"/>
      <c r="L409" s="40"/>
      <c r="M409" s="58" t="s">
        <v>1350</v>
      </c>
      <c r="N409" s="37" t="s">
        <v>141</v>
      </c>
      <c r="O409" s="37" t="s">
        <v>35</v>
      </c>
      <c r="P409" s="37" t="s">
        <v>36</v>
      </c>
      <c r="Q409" s="37"/>
      <c r="R409" s="51"/>
      <c r="S409" s="171" t="s">
        <v>1800</v>
      </c>
    </row>
    <row r="410" spans="1:19" s="25" customFormat="1" ht="62.25" customHeight="1" x14ac:dyDescent="0.2">
      <c r="A410" s="161" t="s">
        <v>1364</v>
      </c>
      <c r="B410" s="62" t="s">
        <v>1352</v>
      </c>
      <c r="C410" s="40"/>
      <c r="D410" s="161" t="s">
        <v>1790</v>
      </c>
      <c r="E410" s="36" t="s">
        <v>1353</v>
      </c>
      <c r="F410" s="36" t="s">
        <v>1281</v>
      </c>
      <c r="G410" s="112"/>
      <c r="H410" s="113"/>
      <c r="I410" s="71">
        <v>800000</v>
      </c>
      <c r="J410" s="173" t="s">
        <v>94</v>
      </c>
      <c r="K410" s="40"/>
      <c r="L410" s="40"/>
      <c r="M410" s="58" t="s">
        <v>1354</v>
      </c>
      <c r="N410" s="37" t="s">
        <v>141</v>
      </c>
      <c r="O410" s="159" t="s">
        <v>55</v>
      </c>
      <c r="P410" s="37" t="s">
        <v>36</v>
      </c>
      <c r="Q410" s="37"/>
      <c r="R410" s="40" t="s">
        <v>43</v>
      </c>
      <c r="S410" s="51"/>
    </row>
    <row r="411" spans="1:19" s="25" customFormat="1" ht="102.75" customHeight="1" x14ac:dyDescent="0.2">
      <c r="A411" s="161" t="s">
        <v>1366</v>
      </c>
      <c r="B411" s="62" t="s">
        <v>1356</v>
      </c>
      <c r="C411" s="40"/>
      <c r="D411" s="36" t="s">
        <v>1357</v>
      </c>
      <c r="E411" s="36" t="s">
        <v>1358</v>
      </c>
      <c r="F411" s="36" t="s">
        <v>1281</v>
      </c>
      <c r="G411" s="112"/>
      <c r="H411" s="113"/>
      <c r="I411" s="71" t="s">
        <v>1359</v>
      </c>
      <c r="J411" s="173" t="s">
        <v>94</v>
      </c>
      <c r="K411" s="40"/>
      <c r="L411" s="40"/>
      <c r="M411" s="58" t="s">
        <v>1360</v>
      </c>
      <c r="N411" s="37" t="s">
        <v>141</v>
      </c>
      <c r="O411" s="37" t="s">
        <v>35</v>
      </c>
      <c r="P411" s="37" t="s">
        <v>36</v>
      </c>
      <c r="Q411" s="37"/>
      <c r="R411" s="40" t="s">
        <v>43</v>
      </c>
      <c r="S411" s="51"/>
    </row>
    <row r="412" spans="1:19" s="25" customFormat="1" ht="109.5" customHeight="1" x14ac:dyDescent="0.2">
      <c r="A412" s="161" t="s">
        <v>1369</v>
      </c>
      <c r="B412" s="62" t="s">
        <v>1362</v>
      </c>
      <c r="C412" s="173" t="s">
        <v>27</v>
      </c>
      <c r="D412" s="36" t="s">
        <v>1363</v>
      </c>
      <c r="E412" s="161" t="s">
        <v>1791</v>
      </c>
      <c r="F412" s="36" t="s">
        <v>1281</v>
      </c>
      <c r="G412" s="112"/>
      <c r="H412" s="113"/>
      <c r="I412" s="191">
        <v>1154600</v>
      </c>
      <c r="J412" s="173" t="s">
        <v>94</v>
      </c>
      <c r="K412" s="40">
        <v>35353</v>
      </c>
      <c r="L412" s="40" t="s">
        <v>122</v>
      </c>
      <c r="M412" s="168" t="s">
        <v>1792</v>
      </c>
      <c r="N412" s="37" t="s">
        <v>55</v>
      </c>
      <c r="O412" s="37" t="s">
        <v>124</v>
      </c>
      <c r="P412" s="37" t="s">
        <v>36</v>
      </c>
      <c r="Q412" s="37"/>
      <c r="R412" s="173" t="s">
        <v>37</v>
      </c>
      <c r="S412" s="51"/>
    </row>
    <row r="413" spans="1:19" s="25" customFormat="1" ht="138.75" customHeight="1" x14ac:dyDescent="0.2">
      <c r="A413" s="161" t="s">
        <v>1375</v>
      </c>
      <c r="B413" s="62" t="s">
        <v>1365</v>
      </c>
      <c r="C413" s="173" t="s">
        <v>120</v>
      </c>
      <c r="D413" s="172" t="s">
        <v>1794</v>
      </c>
      <c r="E413" s="36" t="s">
        <v>427</v>
      </c>
      <c r="F413" s="36" t="s">
        <v>1281</v>
      </c>
      <c r="G413" s="112"/>
      <c r="H413" s="113"/>
      <c r="I413" s="71">
        <v>300000</v>
      </c>
      <c r="J413" s="173" t="s">
        <v>94</v>
      </c>
      <c r="K413" s="40"/>
      <c r="L413" s="40"/>
      <c r="M413" s="168" t="s">
        <v>1796</v>
      </c>
      <c r="N413" s="159" t="s">
        <v>124</v>
      </c>
      <c r="O413" s="159" t="s">
        <v>48</v>
      </c>
      <c r="P413" s="37" t="s">
        <v>36</v>
      </c>
      <c r="Q413" s="37"/>
      <c r="R413" s="40" t="s">
        <v>108</v>
      </c>
      <c r="S413" s="51"/>
    </row>
    <row r="414" spans="1:19" s="25" customFormat="1" ht="114" customHeight="1" x14ac:dyDescent="0.2">
      <c r="A414" s="161" t="s">
        <v>1381</v>
      </c>
      <c r="B414" s="62" t="s">
        <v>1367</v>
      </c>
      <c r="C414" s="173" t="s">
        <v>120</v>
      </c>
      <c r="D414" s="172" t="s">
        <v>1795</v>
      </c>
      <c r="E414" s="36" t="s">
        <v>477</v>
      </c>
      <c r="F414" s="36" t="s">
        <v>1281</v>
      </c>
      <c r="G414" s="112"/>
      <c r="H414" s="113"/>
      <c r="I414" s="71">
        <v>155000</v>
      </c>
      <c r="J414" s="173" t="s">
        <v>94</v>
      </c>
      <c r="K414" s="40"/>
      <c r="L414" s="40"/>
      <c r="M414" s="168" t="s">
        <v>1797</v>
      </c>
      <c r="N414" s="159" t="s">
        <v>124</v>
      </c>
      <c r="O414" s="159" t="s">
        <v>48</v>
      </c>
      <c r="P414" s="37" t="s">
        <v>36</v>
      </c>
      <c r="Q414" s="37"/>
      <c r="R414" s="40" t="s">
        <v>108</v>
      </c>
      <c r="S414" s="51"/>
    </row>
    <row r="415" spans="1:19" s="25" customFormat="1" ht="15.75" x14ac:dyDescent="0.25">
      <c r="A415" s="114"/>
      <c r="B415" s="83" t="s">
        <v>1368</v>
      </c>
      <c r="C415" s="87"/>
      <c r="D415" s="86"/>
      <c r="E415" s="86"/>
      <c r="F415" s="86"/>
      <c r="G415" s="86"/>
      <c r="H415" s="86"/>
      <c r="I415" s="87"/>
      <c r="J415" s="86"/>
      <c r="K415" s="88"/>
      <c r="L415" s="88"/>
      <c r="M415" s="86"/>
      <c r="N415" s="86"/>
      <c r="O415" s="86"/>
      <c r="P415" s="87"/>
      <c r="Q415" s="86"/>
      <c r="R415" s="86"/>
      <c r="S415" s="86"/>
    </row>
    <row r="416" spans="1:19" s="25" customFormat="1" ht="160.5" customHeight="1" x14ac:dyDescent="0.2">
      <c r="A416" s="161" t="s">
        <v>1385</v>
      </c>
      <c r="B416" s="36" t="s">
        <v>1370</v>
      </c>
      <c r="C416" s="37"/>
      <c r="D416" s="36" t="s">
        <v>1371</v>
      </c>
      <c r="E416" s="36" t="s">
        <v>1372</v>
      </c>
      <c r="F416" s="36" t="s">
        <v>1373</v>
      </c>
      <c r="G416" s="36"/>
      <c r="H416" s="37"/>
      <c r="I416" s="115">
        <v>436387</v>
      </c>
      <c r="J416" s="40" t="s">
        <v>78</v>
      </c>
      <c r="K416" s="40"/>
      <c r="L416" s="40"/>
      <c r="M416" s="92" t="s">
        <v>1374</v>
      </c>
      <c r="N416" s="93" t="s">
        <v>141</v>
      </c>
      <c r="O416" s="93" t="s">
        <v>35</v>
      </c>
      <c r="P416" s="37" t="s">
        <v>36</v>
      </c>
      <c r="Q416" s="37"/>
      <c r="R416" s="40"/>
      <c r="S416" s="51"/>
    </row>
    <row r="417" spans="1:21" s="25" customFormat="1" ht="78" customHeight="1" x14ac:dyDescent="0.2">
      <c r="A417" s="161" t="s">
        <v>1389</v>
      </c>
      <c r="B417" s="62" t="s">
        <v>1376</v>
      </c>
      <c r="C417" s="40"/>
      <c r="D417" s="36" t="s">
        <v>1377</v>
      </c>
      <c r="E417" s="36" t="s">
        <v>70</v>
      </c>
      <c r="F417" s="36" t="s">
        <v>1378</v>
      </c>
      <c r="G417" s="36" t="s">
        <v>1379</v>
      </c>
      <c r="H417" s="37"/>
      <c r="I417" s="89">
        <v>121500</v>
      </c>
      <c r="J417" s="37" t="s">
        <v>94</v>
      </c>
      <c r="K417" s="40"/>
      <c r="L417" s="40"/>
      <c r="M417" s="58" t="s">
        <v>1380</v>
      </c>
      <c r="N417" s="37" t="s">
        <v>34</v>
      </c>
      <c r="O417" s="75" t="s">
        <v>35</v>
      </c>
      <c r="P417" s="37" t="s">
        <v>36</v>
      </c>
      <c r="Q417" s="37"/>
      <c r="R417" s="40"/>
      <c r="S417" s="51"/>
    </row>
    <row r="418" spans="1:21" s="30" customFormat="1" ht="96" customHeight="1" x14ac:dyDescent="0.2">
      <c r="A418" s="162" t="s">
        <v>1394</v>
      </c>
      <c r="B418" s="43" t="s">
        <v>1382</v>
      </c>
      <c r="C418" s="34"/>
      <c r="D418" s="31" t="s">
        <v>1383</v>
      </c>
      <c r="E418" s="31" t="s">
        <v>70</v>
      </c>
      <c r="F418" s="31" t="s">
        <v>1378</v>
      </c>
      <c r="G418" s="31"/>
      <c r="H418" s="32"/>
      <c r="I418" s="44">
        <f>I419</f>
        <v>174300</v>
      </c>
      <c r="J418" s="32"/>
      <c r="K418" s="34"/>
      <c r="L418" s="34"/>
      <c r="M418" s="63" t="s">
        <v>1384</v>
      </c>
      <c r="N418" s="32" t="s">
        <v>34</v>
      </c>
      <c r="O418" s="160" t="s">
        <v>48</v>
      </c>
      <c r="P418" s="32" t="s">
        <v>36</v>
      </c>
      <c r="Q418" s="32"/>
      <c r="R418" s="72"/>
      <c r="S418" s="72"/>
    </row>
    <row r="419" spans="1:21" s="25" customFormat="1" ht="96" customHeight="1" x14ac:dyDescent="0.2">
      <c r="A419" s="161" t="s">
        <v>1401</v>
      </c>
      <c r="B419" s="62" t="s">
        <v>1386</v>
      </c>
      <c r="C419" s="40"/>
      <c r="D419" s="36" t="s">
        <v>1387</v>
      </c>
      <c r="E419" s="36" t="s">
        <v>70</v>
      </c>
      <c r="F419" s="36" t="s">
        <v>1378</v>
      </c>
      <c r="G419" s="36"/>
      <c r="H419" s="37"/>
      <c r="I419" s="57">
        <v>174300</v>
      </c>
      <c r="J419" s="37"/>
      <c r="K419" s="40"/>
      <c r="L419" s="40"/>
      <c r="M419" s="58" t="s">
        <v>1388</v>
      </c>
      <c r="N419" s="37" t="s">
        <v>55</v>
      </c>
      <c r="O419" s="75" t="s">
        <v>124</v>
      </c>
      <c r="P419" s="37" t="s">
        <v>36</v>
      </c>
      <c r="Q419" s="37"/>
      <c r="R419" s="158"/>
      <c r="S419" s="51"/>
    </row>
    <row r="420" spans="1:21" s="25" customFormat="1" ht="78" customHeight="1" x14ac:dyDescent="0.2">
      <c r="A420" s="161" t="s">
        <v>1406</v>
      </c>
      <c r="B420" s="62" t="s">
        <v>1390</v>
      </c>
      <c r="C420" s="40"/>
      <c r="D420" s="36" t="s">
        <v>1391</v>
      </c>
      <c r="E420" s="36" t="s">
        <v>70</v>
      </c>
      <c r="F420" s="36" t="s">
        <v>1392</v>
      </c>
      <c r="G420" s="36"/>
      <c r="H420" s="37"/>
      <c r="I420" s="116">
        <v>558000</v>
      </c>
      <c r="J420" s="37" t="s">
        <v>32</v>
      </c>
      <c r="K420" s="40"/>
      <c r="L420" s="40"/>
      <c r="M420" s="58" t="s">
        <v>1393</v>
      </c>
      <c r="N420" s="37" t="s">
        <v>124</v>
      </c>
      <c r="O420" s="75" t="s">
        <v>113</v>
      </c>
      <c r="P420" s="37" t="s">
        <v>36</v>
      </c>
      <c r="Q420" s="37"/>
      <c r="R420" s="51"/>
      <c r="S420" s="51"/>
    </row>
    <row r="421" spans="1:21" s="25" customFormat="1" ht="78" customHeight="1" x14ac:dyDescent="0.2">
      <c r="A421" s="161" t="s">
        <v>1409</v>
      </c>
      <c r="B421" s="62" t="s">
        <v>1395</v>
      </c>
      <c r="C421" s="40" t="s">
        <v>27</v>
      </c>
      <c r="D421" s="36" t="s">
        <v>1396</v>
      </c>
      <c r="E421" s="36" t="s">
        <v>70</v>
      </c>
      <c r="F421" s="36" t="s">
        <v>1397</v>
      </c>
      <c r="G421" s="36"/>
      <c r="H421" s="37"/>
      <c r="I421" s="38" t="s">
        <v>1398</v>
      </c>
      <c r="J421" s="37" t="s">
        <v>78</v>
      </c>
      <c r="K421" s="40">
        <v>25279</v>
      </c>
      <c r="L421" s="40"/>
      <c r="M421" s="58" t="s">
        <v>1399</v>
      </c>
      <c r="N421" s="37" t="s">
        <v>55</v>
      </c>
      <c r="O421" s="75" t="s">
        <v>48</v>
      </c>
      <c r="P421" s="37" t="s">
        <v>36</v>
      </c>
      <c r="Q421" s="37" t="s">
        <v>1400</v>
      </c>
      <c r="R421" s="40" t="s">
        <v>37</v>
      </c>
      <c r="S421" s="51"/>
    </row>
    <row r="422" spans="1:21" s="25" customFormat="1" ht="78" customHeight="1" x14ac:dyDescent="0.2">
      <c r="A422" s="161" t="s">
        <v>1417</v>
      </c>
      <c r="B422" s="62" t="s">
        <v>1402</v>
      </c>
      <c r="C422" s="40"/>
      <c r="D422" s="36" t="s">
        <v>1403</v>
      </c>
      <c r="E422" s="36" t="s">
        <v>1404</v>
      </c>
      <c r="F422" s="36" t="s">
        <v>1405</v>
      </c>
      <c r="G422" s="36"/>
      <c r="H422" s="37"/>
      <c r="I422" s="38">
        <v>50000</v>
      </c>
      <c r="J422" s="37" t="s">
        <v>94</v>
      </c>
      <c r="K422" s="40"/>
      <c r="L422" s="40"/>
      <c r="M422" s="180" t="s">
        <v>1798</v>
      </c>
      <c r="N422" s="37" t="s">
        <v>35</v>
      </c>
      <c r="O422" s="37" t="s">
        <v>35</v>
      </c>
      <c r="P422" s="37" t="s">
        <v>36</v>
      </c>
      <c r="Q422" s="37"/>
      <c r="R422" s="173" t="s">
        <v>43</v>
      </c>
      <c r="S422" s="51"/>
    </row>
    <row r="423" spans="1:21" s="25" customFormat="1" ht="78" customHeight="1" x14ac:dyDescent="0.2">
      <c r="A423" s="161" t="s">
        <v>1421</v>
      </c>
      <c r="B423" s="62" t="s">
        <v>1829</v>
      </c>
      <c r="C423" s="40" t="s">
        <v>120</v>
      </c>
      <c r="D423" s="161" t="s">
        <v>1407</v>
      </c>
      <c r="E423" s="172" t="s">
        <v>1805</v>
      </c>
      <c r="F423" s="36" t="s">
        <v>1405</v>
      </c>
      <c r="G423" s="36"/>
      <c r="H423" s="37"/>
      <c r="I423" s="38">
        <v>1500000</v>
      </c>
      <c r="J423" s="37" t="s">
        <v>78</v>
      </c>
      <c r="K423" s="40">
        <v>50000</v>
      </c>
      <c r="L423" s="40"/>
      <c r="M423" s="168" t="s">
        <v>1806</v>
      </c>
      <c r="N423" s="37" t="s">
        <v>124</v>
      </c>
      <c r="O423" s="192" t="s">
        <v>113</v>
      </c>
      <c r="P423" s="37" t="s">
        <v>36</v>
      </c>
      <c r="Q423" s="37"/>
      <c r="R423" s="40" t="s">
        <v>108</v>
      </c>
      <c r="S423" s="51"/>
    </row>
    <row r="424" spans="1:21" ht="29.25" customHeight="1" x14ac:dyDescent="0.2">
      <c r="A424" s="117"/>
      <c r="B424" s="117"/>
      <c r="C424" s="118"/>
      <c r="D424" s="117"/>
      <c r="E424" s="117"/>
      <c r="F424" s="117"/>
      <c r="G424" s="117"/>
      <c r="H424" s="117"/>
      <c r="I424" s="119"/>
      <c r="J424" s="120"/>
      <c r="K424" s="121"/>
      <c r="L424" s="121"/>
      <c r="M424" s="122"/>
      <c r="N424" s="120"/>
      <c r="O424" s="120"/>
      <c r="P424" s="122"/>
      <c r="Q424" s="120"/>
      <c r="R424" s="120"/>
      <c r="S424" s="120"/>
    </row>
    <row r="425" spans="1:21" s="90" customFormat="1" ht="15.75" x14ac:dyDescent="0.25">
      <c r="A425" s="123"/>
      <c r="B425" s="124" t="s">
        <v>1408</v>
      </c>
      <c r="C425" s="125"/>
      <c r="D425" s="123"/>
      <c r="E425" s="123"/>
      <c r="F425" s="123"/>
      <c r="G425" s="123"/>
      <c r="H425" s="123"/>
      <c r="I425" s="125"/>
      <c r="J425" s="126"/>
      <c r="K425" s="126"/>
      <c r="L425" s="126"/>
      <c r="M425" s="123"/>
      <c r="N425" s="123"/>
      <c r="O425" s="123"/>
      <c r="P425" s="125"/>
      <c r="Q425" s="123"/>
      <c r="R425" s="123"/>
      <c r="S425" s="123"/>
    </row>
    <row r="426" spans="1:21" ht="101.45" customHeight="1" x14ac:dyDescent="0.2">
      <c r="A426" s="161" t="s">
        <v>1427</v>
      </c>
      <c r="B426" s="62" t="s">
        <v>1410</v>
      </c>
      <c r="C426" s="37"/>
      <c r="D426" s="36" t="s">
        <v>1411</v>
      </c>
      <c r="E426" s="36" t="s">
        <v>70</v>
      </c>
      <c r="F426" s="36" t="s">
        <v>1412</v>
      </c>
      <c r="G426" s="36"/>
      <c r="H426" s="37"/>
      <c r="I426" s="71">
        <v>3600000</v>
      </c>
      <c r="J426" s="40" t="s">
        <v>1413</v>
      </c>
      <c r="K426" s="40"/>
      <c r="L426" s="40"/>
      <c r="M426" s="58" t="s">
        <v>1414</v>
      </c>
      <c r="N426" s="40" t="s">
        <v>34</v>
      </c>
      <c r="O426" s="40" t="s">
        <v>48</v>
      </c>
      <c r="P426" s="37" t="s">
        <v>1415</v>
      </c>
      <c r="Q426" s="37" t="s">
        <v>1416</v>
      </c>
      <c r="R426" s="51"/>
      <c r="S426" s="51"/>
    </row>
    <row r="427" spans="1:21" ht="51" customHeight="1" x14ac:dyDescent="0.2">
      <c r="A427" s="161" t="s">
        <v>1432</v>
      </c>
      <c r="B427" s="62" t="s">
        <v>1418</v>
      </c>
      <c r="C427" s="37"/>
      <c r="D427" s="36" t="s">
        <v>1419</v>
      </c>
      <c r="E427" s="36" t="s">
        <v>70</v>
      </c>
      <c r="F427" s="36" t="s">
        <v>1412</v>
      </c>
      <c r="G427" s="36"/>
      <c r="H427" s="37"/>
      <c r="I427" s="71">
        <v>720000</v>
      </c>
      <c r="J427" s="40" t="s">
        <v>1413</v>
      </c>
      <c r="K427" s="40"/>
      <c r="L427" s="40"/>
      <c r="M427" s="58" t="s">
        <v>1420</v>
      </c>
      <c r="N427" s="40" t="s">
        <v>34</v>
      </c>
      <c r="O427" s="40" t="s">
        <v>48</v>
      </c>
      <c r="P427" s="37" t="s">
        <v>1415</v>
      </c>
      <c r="Q427" s="37" t="s">
        <v>1416</v>
      </c>
      <c r="R427" s="51"/>
      <c r="S427" s="51"/>
    </row>
    <row r="428" spans="1:21" ht="119.45" customHeight="1" x14ac:dyDescent="0.2">
      <c r="A428" s="161" t="s">
        <v>1436</v>
      </c>
      <c r="B428" s="62" t="s">
        <v>1422</v>
      </c>
      <c r="C428" s="37"/>
      <c r="D428" s="36" t="s">
        <v>1423</v>
      </c>
      <c r="E428" s="36" t="s">
        <v>70</v>
      </c>
      <c r="F428" s="36" t="s">
        <v>1424</v>
      </c>
      <c r="G428" s="36"/>
      <c r="H428" s="37"/>
      <c r="I428" s="57">
        <v>200000000</v>
      </c>
      <c r="J428" s="40" t="s">
        <v>1413</v>
      </c>
      <c r="K428" s="40"/>
      <c r="L428" s="40"/>
      <c r="M428" s="58" t="s">
        <v>1425</v>
      </c>
      <c r="N428" s="40" t="s">
        <v>34</v>
      </c>
      <c r="O428" s="40" t="s">
        <v>48</v>
      </c>
      <c r="P428" s="37" t="s">
        <v>36</v>
      </c>
      <c r="Q428" s="37" t="s">
        <v>1426</v>
      </c>
      <c r="R428" s="51"/>
      <c r="S428" s="51"/>
    </row>
    <row r="429" spans="1:21" ht="92.45" customHeight="1" x14ac:dyDescent="0.2">
      <c r="A429" s="161" t="s">
        <v>1773</v>
      </c>
      <c r="B429" s="62" t="s">
        <v>1428</v>
      </c>
      <c r="C429" s="37"/>
      <c r="D429" s="36" t="s">
        <v>1429</v>
      </c>
      <c r="E429" s="36" t="s">
        <v>70</v>
      </c>
      <c r="F429" s="36" t="s">
        <v>1430</v>
      </c>
      <c r="G429" s="36"/>
      <c r="H429" s="37"/>
      <c r="I429" s="57">
        <v>100000</v>
      </c>
      <c r="J429" s="40" t="s">
        <v>1413</v>
      </c>
      <c r="K429" s="40"/>
      <c r="L429" s="40"/>
      <c r="M429" s="58" t="s">
        <v>1431</v>
      </c>
      <c r="N429" s="40" t="s">
        <v>34</v>
      </c>
      <c r="O429" s="40" t="s">
        <v>48</v>
      </c>
      <c r="P429" s="37" t="s">
        <v>317</v>
      </c>
      <c r="Q429" s="37"/>
      <c r="R429" s="51"/>
      <c r="S429" s="51"/>
    </row>
    <row r="430" spans="1:21" ht="111.6" customHeight="1" x14ac:dyDescent="0.2">
      <c r="A430" s="161" t="s">
        <v>1774</v>
      </c>
      <c r="B430" s="62" t="s">
        <v>1433</v>
      </c>
      <c r="C430" s="37"/>
      <c r="D430" s="36" t="s">
        <v>1434</v>
      </c>
      <c r="E430" s="36" t="s">
        <v>140</v>
      </c>
      <c r="F430" s="36" t="s">
        <v>264</v>
      </c>
      <c r="G430" s="36"/>
      <c r="H430" s="37"/>
      <c r="I430" s="57">
        <v>500000</v>
      </c>
      <c r="J430" s="40" t="s">
        <v>1413</v>
      </c>
      <c r="K430" s="40"/>
      <c r="L430" s="40"/>
      <c r="M430" s="58" t="s">
        <v>1435</v>
      </c>
      <c r="N430" s="40" t="s">
        <v>34</v>
      </c>
      <c r="O430" s="40" t="s">
        <v>48</v>
      </c>
      <c r="P430" s="37" t="s">
        <v>317</v>
      </c>
      <c r="Q430" s="37"/>
      <c r="R430" s="51"/>
      <c r="S430" s="51"/>
    </row>
    <row r="431" spans="1:21" ht="97.5" customHeight="1" x14ac:dyDescent="0.2">
      <c r="A431" s="161" t="s">
        <v>1775</v>
      </c>
      <c r="B431" s="62" t="s">
        <v>1437</v>
      </c>
      <c r="C431" s="37" t="s">
        <v>27</v>
      </c>
      <c r="D431" s="36" t="s">
        <v>1438</v>
      </c>
      <c r="E431" s="36" t="s">
        <v>127</v>
      </c>
      <c r="F431" s="36" t="s">
        <v>1439</v>
      </c>
      <c r="G431" s="36"/>
      <c r="H431" s="37"/>
      <c r="I431" s="71">
        <v>1675066</v>
      </c>
      <c r="J431" s="40" t="s">
        <v>1440</v>
      </c>
      <c r="K431" s="71">
        <v>1852108</v>
      </c>
      <c r="L431" s="40" t="s">
        <v>122</v>
      </c>
      <c r="M431" s="58" t="s">
        <v>1441</v>
      </c>
      <c r="N431" s="40">
        <v>2024</v>
      </c>
      <c r="O431" s="40" t="s">
        <v>48</v>
      </c>
      <c r="P431" s="37" t="s">
        <v>36</v>
      </c>
      <c r="Q431" s="37"/>
      <c r="R431" s="40" t="s">
        <v>37</v>
      </c>
      <c r="S431" s="51"/>
      <c r="T431" s="96"/>
      <c r="U431" s="37"/>
    </row>
    <row r="432" spans="1:21" x14ac:dyDescent="0.2">
      <c r="A432" s="127"/>
      <c r="B432" s="127"/>
      <c r="C432" s="127"/>
      <c r="D432" s="128"/>
      <c r="E432" s="128"/>
      <c r="F432" s="128"/>
      <c r="G432" s="129"/>
      <c r="H432" s="127"/>
      <c r="I432" s="130"/>
      <c r="J432" s="127"/>
      <c r="K432" s="127"/>
      <c r="L432" s="127"/>
      <c r="M432" s="127"/>
      <c r="N432" s="127"/>
      <c r="O432" s="127"/>
      <c r="P432" s="127"/>
      <c r="Q432" s="127"/>
      <c r="R432" s="127"/>
      <c r="S432" s="127"/>
    </row>
    <row r="433" spans="3:15" ht="28.9" customHeight="1" x14ac:dyDescent="0.2">
      <c r="C433" s="1"/>
      <c r="E433" s="131"/>
      <c r="F433" s="132"/>
      <c r="G433" s="132"/>
      <c r="H433" s="132"/>
      <c r="I433" s="133"/>
      <c r="J433" s="133"/>
      <c r="K433" s="133"/>
      <c r="L433" s="133"/>
      <c r="M433" s="133"/>
      <c r="N433" s="133"/>
      <c r="O433" s="133"/>
    </row>
    <row r="434" spans="3:15" ht="26.45" customHeight="1" x14ac:dyDescent="0.2">
      <c r="C434" s="1"/>
      <c r="E434" s="131"/>
      <c r="F434" s="132"/>
      <c r="G434" s="132"/>
      <c r="H434" s="132"/>
      <c r="I434" s="133"/>
      <c r="J434" s="133"/>
      <c r="K434" s="133"/>
      <c r="L434" s="133"/>
      <c r="M434" s="133"/>
      <c r="N434" s="133"/>
      <c r="O434" s="134"/>
    </row>
    <row r="435" spans="3:15" ht="25.9" customHeight="1" x14ac:dyDescent="0.2">
      <c r="C435" s="1"/>
      <c r="E435" s="131"/>
      <c r="F435" s="132"/>
      <c r="G435" s="132"/>
      <c r="H435" s="132"/>
      <c r="I435" s="133"/>
      <c r="J435" s="133"/>
      <c r="K435" s="133"/>
      <c r="L435" s="133"/>
      <c r="M435" s="133"/>
      <c r="N435" s="133"/>
      <c r="O435" s="134"/>
    </row>
    <row r="436" spans="3:15" ht="35.450000000000003" customHeight="1" x14ac:dyDescent="0.2">
      <c r="C436" s="1"/>
      <c r="E436" s="131"/>
      <c r="F436" s="132"/>
      <c r="G436" s="132"/>
      <c r="H436" s="132"/>
      <c r="I436" s="133"/>
      <c r="J436" s="133"/>
      <c r="K436" s="133"/>
      <c r="L436" s="133"/>
      <c r="M436" s="133"/>
      <c r="N436" s="133"/>
      <c r="O436" s="133"/>
    </row>
    <row r="437" spans="3:15" ht="30.6" customHeight="1" x14ac:dyDescent="0.2">
      <c r="C437" s="1"/>
      <c r="E437" s="131"/>
      <c r="F437" s="132"/>
      <c r="G437" s="132"/>
      <c r="H437" s="132"/>
      <c r="I437" s="133"/>
      <c r="J437" s="133"/>
      <c r="K437" s="134"/>
      <c r="L437" s="134"/>
      <c r="M437" s="133"/>
      <c r="N437" s="133"/>
      <c r="O437" s="134"/>
    </row>
    <row r="438" spans="3:15" x14ac:dyDescent="0.2">
      <c r="C438" s="1"/>
      <c r="D438" s="1"/>
      <c r="E438" s="1"/>
      <c r="F438" s="1"/>
      <c r="I438" s="3"/>
      <c r="M438" s="1"/>
    </row>
    <row r="439" spans="3:15" x14ac:dyDescent="0.2">
      <c r="C439" s="1"/>
      <c r="D439" s="1"/>
      <c r="E439" s="1"/>
      <c r="F439" s="1"/>
      <c r="I439" s="135"/>
      <c r="M439" s="1"/>
    </row>
    <row r="440" spans="3:15" x14ac:dyDescent="0.2">
      <c r="C440" s="1"/>
      <c r="D440" s="1"/>
      <c r="E440" s="1"/>
      <c r="F440" s="1"/>
      <c r="I440" s="3"/>
      <c r="M440" s="1"/>
    </row>
    <row r="441" spans="3:15" x14ac:dyDescent="0.2">
      <c r="C441" s="1"/>
      <c r="D441" s="1"/>
      <c r="E441" s="1"/>
      <c r="F441" s="1"/>
      <c r="I441" s="3"/>
      <c r="M441" s="1"/>
    </row>
    <row r="442" spans="3:15" x14ac:dyDescent="0.2">
      <c r="C442" s="1"/>
      <c r="D442" s="1"/>
      <c r="E442" s="1"/>
      <c r="F442" s="1"/>
      <c r="I442" s="3"/>
      <c r="M442" s="1"/>
    </row>
    <row r="443" spans="3:15" x14ac:dyDescent="0.2">
      <c r="C443" s="1"/>
      <c r="D443" s="1"/>
      <c r="E443" s="1"/>
      <c r="F443" s="1"/>
      <c r="I443" s="3"/>
      <c r="M443" s="1"/>
    </row>
    <row r="444" spans="3:15" x14ac:dyDescent="0.2">
      <c r="C444" s="1"/>
      <c r="D444" s="1"/>
      <c r="E444" s="1"/>
      <c r="F444" s="1"/>
      <c r="I444" s="3"/>
      <c r="M444" s="1"/>
    </row>
    <row r="445" spans="3:15" x14ac:dyDescent="0.2">
      <c r="C445" s="1"/>
      <c r="D445" s="1"/>
      <c r="E445" s="1"/>
      <c r="F445" s="1"/>
      <c r="I445" s="3"/>
      <c r="M445" s="1"/>
    </row>
    <row r="446" spans="3:15" x14ac:dyDescent="0.2">
      <c r="C446" s="1"/>
      <c r="D446" s="1"/>
      <c r="E446" s="1"/>
      <c r="F446" s="1"/>
      <c r="I446" s="3"/>
      <c r="M446" s="1"/>
    </row>
    <row r="447" spans="3:15" x14ac:dyDescent="0.2">
      <c r="C447" s="1"/>
      <c r="D447" s="1"/>
      <c r="E447" s="1"/>
      <c r="F447" s="1"/>
      <c r="I447" s="3"/>
      <c r="M447" s="1"/>
    </row>
    <row r="448" spans="3:15" x14ac:dyDescent="0.2">
      <c r="C448" s="1"/>
      <c r="D448" s="1"/>
      <c r="E448" s="1"/>
      <c r="F448" s="1"/>
      <c r="I448" s="3"/>
      <c r="M448" s="1"/>
    </row>
    <row r="449" spans="9:9" s="1" customFormat="1" x14ac:dyDescent="0.2">
      <c r="I449" s="3"/>
    </row>
    <row r="450" spans="9:9" s="1" customFormat="1" x14ac:dyDescent="0.2">
      <c r="I450" s="3"/>
    </row>
    <row r="451" spans="9:9" s="1" customFormat="1" x14ac:dyDescent="0.2">
      <c r="I451" s="3"/>
    </row>
    <row r="452" spans="9:9" s="1" customFormat="1" x14ac:dyDescent="0.2">
      <c r="I452" s="3"/>
    </row>
    <row r="453" spans="9:9" s="1" customFormat="1" x14ac:dyDescent="0.2">
      <c r="I453" s="3"/>
    </row>
    <row r="454" spans="9:9" s="1" customFormat="1" x14ac:dyDescent="0.2">
      <c r="I454" s="3"/>
    </row>
    <row r="455" spans="9:9" s="1" customFormat="1" x14ac:dyDescent="0.2">
      <c r="I455" s="3"/>
    </row>
    <row r="456" spans="9:9" s="1" customFormat="1" x14ac:dyDescent="0.2">
      <c r="I456" s="3"/>
    </row>
    <row r="457" spans="9:9" s="1" customFormat="1" x14ac:dyDescent="0.2">
      <c r="I457" s="3"/>
    </row>
    <row r="458" spans="9:9" s="1" customFormat="1" x14ac:dyDescent="0.2">
      <c r="I458" s="3"/>
    </row>
    <row r="459" spans="9:9" s="1" customFormat="1" x14ac:dyDescent="0.2">
      <c r="I459" s="3"/>
    </row>
    <row r="460" spans="9:9" s="1" customFormat="1" x14ac:dyDescent="0.2">
      <c r="I460" s="3"/>
    </row>
    <row r="461" spans="9:9" s="1" customFormat="1" x14ac:dyDescent="0.2">
      <c r="I461" s="3"/>
    </row>
    <row r="462" spans="9:9" s="1" customFormat="1" x14ac:dyDescent="0.2">
      <c r="I462" s="3"/>
    </row>
    <row r="463" spans="9:9" s="1" customFormat="1" x14ac:dyDescent="0.2">
      <c r="I463" s="3"/>
    </row>
    <row r="464" spans="9:9" s="1" customFormat="1" x14ac:dyDescent="0.2">
      <c r="I464" s="3"/>
    </row>
    <row r="465" spans="9:9" s="1" customFormat="1" x14ac:dyDescent="0.2">
      <c r="I465" s="3"/>
    </row>
    <row r="466" spans="9:9" s="1" customFormat="1" x14ac:dyDescent="0.2">
      <c r="I466" s="3"/>
    </row>
    <row r="467" spans="9:9" s="1" customFormat="1" x14ac:dyDescent="0.2">
      <c r="I467" s="3"/>
    </row>
    <row r="468" spans="9:9" s="1" customFormat="1" x14ac:dyDescent="0.2">
      <c r="I468" s="3"/>
    </row>
    <row r="469" spans="9:9" s="1" customFormat="1" x14ac:dyDescent="0.2">
      <c r="I469" s="3"/>
    </row>
    <row r="470" spans="9:9" s="1" customFormat="1" x14ac:dyDescent="0.2">
      <c r="I470" s="3"/>
    </row>
    <row r="471" spans="9:9" s="1" customFormat="1" x14ac:dyDescent="0.2">
      <c r="I471" s="3"/>
    </row>
    <row r="472" spans="9:9" s="1" customFormat="1" x14ac:dyDescent="0.2">
      <c r="I472" s="3"/>
    </row>
    <row r="473" spans="9:9" s="1" customFormat="1" x14ac:dyDescent="0.2">
      <c r="I473" s="3"/>
    </row>
    <row r="474" spans="9:9" s="1" customFormat="1" x14ac:dyDescent="0.2">
      <c r="I474" s="3"/>
    </row>
    <row r="475" spans="9:9" s="1" customFormat="1" x14ac:dyDescent="0.2">
      <c r="I475" s="3"/>
    </row>
    <row r="476" spans="9:9" s="1" customFormat="1" x14ac:dyDescent="0.2">
      <c r="I476" s="3"/>
    </row>
    <row r="477" spans="9:9" s="1" customFormat="1" x14ac:dyDescent="0.2">
      <c r="I477" s="3"/>
    </row>
    <row r="478" spans="9:9" s="1" customFormat="1" x14ac:dyDescent="0.2">
      <c r="I478" s="3"/>
    </row>
    <row r="479" spans="9:9" s="1" customFormat="1" x14ac:dyDescent="0.2">
      <c r="I479" s="3"/>
    </row>
    <row r="480" spans="9:9" s="1" customFormat="1" x14ac:dyDescent="0.2">
      <c r="I480" s="3"/>
    </row>
    <row r="481" spans="3:13" x14ac:dyDescent="0.2">
      <c r="C481" s="1"/>
      <c r="D481" s="1"/>
      <c r="E481" s="1"/>
      <c r="F481" s="1"/>
      <c r="I481" s="3"/>
      <c r="M481" s="1"/>
    </row>
    <row r="482" spans="3:13" x14ac:dyDescent="0.2">
      <c r="C482" s="1"/>
      <c r="D482" s="1"/>
      <c r="E482" s="1"/>
      <c r="F482" s="1"/>
      <c r="I482" s="3"/>
      <c r="M482" s="1"/>
    </row>
    <row r="483" spans="3:13" x14ac:dyDescent="0.2">
      <c r="C483" s="1"/>
      <c r="D483" s="1"/>
      <c r="E483" s="1"/>
      <c r="F483" s="1"/>
      <c r="I483" s="3"/>
      <c r="M483" s="1"/>
    </row>
    <row r="484" spans="3:13" x14ac:dyDescent="0.2">
      <c r="C484" s="1"/>
      <c r="D484" s="1"/>
      <c r="E484" s="1"/>
      <c r="F484" s="1"/>
      <c r="I484" s="3"/>
      <c r="M484" s="1"/>
    </row>
    <row r="485" spans="3:13" x14ac:dyDescent="0.2">
      <c r="D485" s="1"/>
      <c r="E485" s="1"/>
      <c r="F485" s="1"/>
      <c r="I485" s="3"/>
      <c r="M485" s="1"/>
    </row>
    <row r="486" spans="3:13" x14ac:dyDescent="0.2">
      <c r="D486" s="1"/>
      <c r="E486" s="1"/>
      <c r="F486" s="1"/>
      <c r="I486" s="3"/>
      <c r="M486" s="1"/>
    </row>
    <row r="487" spans="3:13" x14ac:dyDescent="0.2">
      <c r="D487" s="1"/>
      <c r="E487" s="1"/>
      <c r="F487" s="1"/>
      <c r="I487" s="3"/>
      <c r="M487" s="1"/>
    </row>
    <row r="488" spans="3:13" x14ac:dyDescent="0.2">
      <c r="D488" s="1"/>
      <c r="E488" s="1"/>
      <c r="F488" s="1"/>
      <c r="I488" s="3"/>
      <c r="M488" s="1"/>
    </row>
  </sheetData>
  <autoFilter ref="A10:Q431" xr:uid="{00000000-0009-0000-0000-000000000000}"/>
  <mergeCells count="2">
    <mergeCell ref="A8:Q8"/>
    <mergeCell ref="N9:O9"/>
  </mergeCells>
  <phoneticPr fontId="19" type="noConversion"/>
  <printOptions gridLines="1"/>
  <pageMargins left="1.1811023622047245" right="0.39370078740157483" top="0.59055118110236227" bottom="0.19685039370078741" header="0.51181102362204722" footer="0.51181102362204722"/>
  <pageSetup paperSize="8" scale="61" firstPageNumber="21474836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1"/>
  <sheetViews>
    <sheetView workbookViewId="0">
      <selection activeCell="U22" sqref="U22"/>
    </sheetView>
  </sheetViews>
  <sheetFormatPr defaultColWidth="8.85546875" defaultRowHeight="12" x14ac:dyDescent="0.2"/>
  <cols>
    <col min="1" max="1" width="9.85546875" style="60" customWidth="1"/>
    <col min="2" max="2" width="36.28515625" style="136" customWidth="1"/>
    <col min="3" max="3" width="18.140625" style="60" customWidth="1"/>
    <col min="4" max="4" width="11.28515625" style="136" customWidth="1"/>
    <col min="5" max="5" width="9.140625" style="136" customWidth="1"/>
    <col min="6" max="6" width="9.42578125" style="136" customWidth="1"/>
    <col min="7" max="7" width="18.140625" style="137" customWidth="1"/>
    <col min="8" max="11" width="18.7109375" style="137" customWidth="1"/>
    <col min="12" max="12" width="15.85546875" style="138" customWidth="1"/>
    <col min="13" max="13" width="12.140625" style="137" customWidth="1"/>
    <col min="14" max="14" width="12" style="137" customWidth="1"/>
    <col min="15" max="15" width="54" style="136" customWidth="1"/>
    <col min="16" max="16" width="13.5703125" style="139" customWidth="1"/>
    <col min="17" max="17" width="13.140625" style="139" customWidth="1"/>
    <col min="18" max="18" width="24.140625" style="139" customWidth="1"/>
    <col min="19" max="19" width="13.5703125" style="60" customWidth="1"/>
    <col min="20" max="20" width="16.140625" style="60" customWidth="1"/>
    <col min="21" max="21" width="16.7109375" style="60" customWidth="1"/>
    <col min="22" max="22" width="40" style="60" customWidth="1"/>
    <col min="23" max="23" width="33.5703125" style="60" customWidth="1"/>
    <col min="24" max="24" width="14.42578125" style="60" customWidth="1"/>
    <col min="25" max="25" width="7.85546875" style="60" customWidth="1"/>
    <col min="26" max="26" width="10.42578125" style="60" customWidth="1"/>
    <col min="27" max="16384" width="8.85546875" style="60"/>
  </cols>
  <sheetData>
    <row r="1" spans="1:22" ht="86.25" customHeight="1" x14ac:dyDescent="0.2">
      <c r="A1" s="198" t="s">
        <v>1442</v>
      </c>
      <c r="B1" s="198"/>
      <c r="C1" s="198"/>
      <c r="D1" s="198"/>
      <c r="E1" s="198"/>
      <c r="F1" s="198"/>
      <c r="G1" s="198"/>
      <c r="H1" s="198"/>
      <c r="I1" s="198"/>
      <c r="J1" s="198"/>
      <c r="K1" s="198"/>
      <c r="L1" s="198"/>
      <c r="M1" s="198"/>
      <c r="N1" s="198"/>
      <c r="O1" s="198"/>
      <c r="P1" s="198"/>
      <c r="Q1" s="198"/>
      <c r="R1" s="198"/>
      <c r="S1" s="140"/>
      <c r="T1" s="141"/>
      <c r="U1" s="196"/>
      <c r="V1" s="142"/>
    </row>
    <row r="2" spans="1:22" ht="25.15" customHeight="1" x14ac:dyDescent="0.2">
      <c r="A2" s="196"/>
      <c r="B2" s="196"/>
      <c r="C2" s="196"/>
      <c r="D2" s="197" t="s">
        <v>1443</v>
      </c>
      <c r="E2" s="197"/>
      <c r="F2" s="197"/>
      <c r="G2" s="196"/>
      <c r="H2" s="197" t="s">
        <v>1444</v>
      </c>
      <c r="I2" s="197"/>
      <c r="J2" s="197"/>
      <c r="K2" s="197"/>
      <c r="L2" s="197"/>
      <c r="M2" s="201" t="s">
        <v>1816</v>
      </c>
      <c r="N2" s="202"/>
      <c r="O2" s="203"/>
      <c r="P2" s="197" t="s">
        <v>0</v>
      </c>
      <c r="Q2" s="197"/>
      <c r="R2" s="196"/>
      <c r="S2" s="197" t="s">
        <v>1</v>
      </c>
      <c r="T2" s="197"/>
      <c r="U2" s="196"/>
      <c r="V2" s="142"/>
    </row>
    <row r="3" spans="1:22" ht="23.45" customHeight="1" x14ac:dyDescent="0.2">
      <c r="A3" s="196"/>
      <c r="B3" s="196"/>
      <c r="C3" s="196"/>
      <c r="D3" s="197"/>
      <c r="E3" s="197"/>
      <c r="F3" s="197"/>
      <c r="G3" s="196"/>
      <c r="H3" s="197"/>
      <c r="I3" s="197"/>
      <c r="J3" s="197"/>
      <c r="K3" s="197"/>
      <c r="L3" s="197"/>
      <c r="M3" s="202"/>
      <c r="N3" s="202"/>
      <c r="O3" s="203"/>
      <c r="P3" s="197"/>
      <c r="Q3" s="197"/>
      <c r="R3" s="196"/>
      <c r="S3" s="197"/>
      <c r="T3" s="197"/>
      <c r="U3" s="196"/>
      <c r="V3" s="142"/>
    </row>
    <row r="4" spans="1:22" ht="33.6" customHeight="1" x14ac:dyDescent="0.2">
      <c r="A4" s="199" t="s">
        <v>1445</v>
      </c>
      <c r="B4" s="199" t="s">
        <v>1446</v>
      </c>
      <c r="C4" s="199" t="s">
        <v>1447</v>
      </c>
      <c r="D4" s="199" t="s">
        <v>1448</v>
      </c>
      <c r="E4" s="199" t="s">
        <v>1449</v>
      </c>
      <c r="F4" s="199" t="s">
        <v>1450</v>
      </c>
      <c r="G4" s="200" t="s">
        <v>10</v>
      </c>
      <c r="H4" s="200" t="s">
        <v>1451</v>
      </c>
      <c r="I4" s="200"/>
      <c r="J4" s="200" t="s">
        <v>1452</v>
      </c>
      <c r="K4" s="200" t="s">
        <v>1453</v>
      </c>
      <c r="L4" s="199" t="s">
        <v>1454</v>
      </c>
      <c r="M4" s="200" t="s">
        <v>1455</v>
      </c>
      <c r="N4" s="200" t="s">
        <v>1456</v>
      </c>
      <c r="O4" s="199" t="s">
        <v>14</v>
      </c>
      <c r="P4" s="199" t="s">
        <v>1457</v>
      </c>
      <c r="Q4" s="199" t="s">
        <v>1458</v>
      </c>
      <c r="R4" s="199" t="s">
        <v>1459</v>
      </c>
      <c r="S4" s="197" t="s">
        <v>1460</v>
      </c>
      <c r="T4" s="197" t="s">
        <v>1461</v>
      </c>
      <c r="U4" s="199" t="s">
        <v>20</v>
      </c>
      <c r="V4" s="144"/>
    </row>
    <row r="5" spans="1:22" ht="53.25" customHeight="1" x14ac:dyDescent="0.2">
      <c r="A5" s="199"/>
      <c r="B5" s="199"/>
      <c r="C5" s="199"/>
      <c r="D5" s="199"/>
      <c r="E5" s="199"/>
      <c r="F5" s="199"/>
      <c r="G5" s="200"/>
      <c r="H5" s="143" t="s">
        <v>1462</v>
      </c>
      <c r="I5" s="143" t="s">
        <v>1463</v>
      </c>
      <c r="J5" s="200"/>
      <c r="K5" s="200"/>
      <c r="L5" s="199"/>
      <c r="M5" s="200"/>
      <c r="N5" s="200"/>
      <c r="O5" s="199"/>
      <c r="P5" s="199"/>
      <c r="Q5" s="199"/>
      <c r="R5" s="199"/>
      <c r="S5" s="197"/>
      <c r="T5" s="197"/>
      <c r="U5" s="199"/>
      <c r="V5" s="144"/>
    </row>
    <row r="6" spans="1:22" s="195" customFormat="1" ht="140.44999999999999" customHeight="1" x14ac:dyDescent="0.25">
      <c r="A6" s="193" t="s">
        <v>22</v>
      </c>
      <c r="B6" s="59" t="s">
        <v>1464</v>
      </c>
      <c r="C6" s="59" t="s">
        <v>1465</v>
      </c>
      <c r="D6" s="59" t="s">
        <v>1466</v>
      </c>
      <c r="E6" s="59" t="s">
        <v>1467</v>
      </c>
      <c r="F6" s="59" t="s">
        <v>1468</v>
      </c>
      <c r="G6" s="148">
        <v>109000000</v>
      </c>
      <c r="H6" s="154"/>
      <c r="I6" s="154"/>
      <c r="J6" s="194"/>
      <c r="K6" s="194"/>
      <c r="L6" s="59" t="s">
        <v>1469</v>
      </c>
      <c r="M6" s="154">
        <v>25184</v>
      </c>
      <c r="N6" s="194"/>
      <c r="O6" s="153" t="s">
        <v>1470</v>
      </c>
      <c r="P6" s="59">
        <v>2023</v>
      </c>
      <c r="Q6" s="59">
        <v>2027</v>
      </c>
      <c r="R6" s="59" t="s">
        <v>1471</v>
      </c>
      <c r="S6" s="59"/>
      <c r="T6" s="59" t="s">
        <v>37</v>
      </c>
      <c r="U6" s="59"/>
      <c r="V6" s="195" t="s">
        <v>460</v>
      </c>
    </row>
    <row r="7" spans="1:22" s="25" customFormat="1" ht="201.95" customHeight="1" x14ac:dyDescent="0.25">
      <c r="A7" s="37" t="s">
        <v>1472</v>
      </c>
      <c r="B7" s="37" t="s">
        <v>1473</v>
      </c>
      <c r="C7" s="37" t="s">
        <v>1474</v>
      </c>
      <c r="D7" s="37" t="s">
        <v>1475</v>
      </c>
      <c r="E7" s="37" t="s">
        <v>1476</v>
      </c>
      <c r="F7" s="37" t="s">
        <v>1477</v>
      </c>
      <c r="G7" s="145">
        <v>22065558.260000002</v>
      </c>
      <c r="H7" s="145" t="s">
        <v>1478</v>
      </c>
      <c r="I7" s="145" t="s">
        <v>1479</v>
      </c>
      <c r="J7" s="145"/>
      <c r="K7" s="146" t="s">
        <v>1480</v>
      </c>
      <c r="L7" s="37" t="s">
        <v>1481</v>
      </c>
      <c r="M7" s="38">
        <v>1596293</v>
      </c>
      <c r="N7" s="146" t="s">
        <v>122</v>
      </c>
      <c r="O7" s="81" t="s">
        <v>1482</v>
      </c>
      <c r="P7" s="37">
        <v>2023</v>
      </c>
      <c r="Q7" s="37">
        <v>2025</v>
      </c>
      <c r="R7" s="37" t="s">
        <v>1483</v>
      </c>
      <c r="S7" s="145"/>
      <c r="T7" s="37" t="s">
        <v>37</v>
      </c>
      <c r="U7" s="37"/>
    </row>
    <row r="8" spans="1:22" s="136" customFormat="1" ht="117.75" customHeight="1" x14ac:dyDescent="0.25">
      <c r="A8" s="59" t="s">
        <v>25</v>
      </c>
      <c r="B8" s="147" t="s">
        <v>1484</v>
      </c>
      <c r="C8" s="59" t="s">
        <v>1474</v>
      </c>
      <c r="D8" s="59" t="s">
        <v>1485</v>
      </c>
      <c r="E8" s="59" t="s">
        <v>1486</v>
      </c>
      <c r="F8" s="59" t="s">
        <v>1487</v>
      </c>
      <c r="G8" s="148">
        <v>9000000</v>
      </c>
      <c r="H8" s="149"/>
      <c r="I8" s="149"/>
      <c r="J8" s="150"/>
      <c r="K8" s="151"/>
      <c r="L8" s="147" t="s">
        <v>1469</v>
      </c>
      <c r="M8" s="150"/>
      <c r="N8" s="152"/>
      <c r="O8" s="153" t="s">
        <v>1488</v>
      </c>
      <c r="P8" s="59">
        <v>2025</v>
      </c>
      <c r="Q8" s="59">
        <v>2027</v>
      </c>
      <c r="R8" s="59" t="s">
        <v>1489</v>
      </c>
      <c r="S8" s="59"/>
      <c r="T8" s="59" t="s">
        <v>1490</v>
      </c>
      <c r="U8" s="59"/>
    </row>
    <row r="9" spans="1:22" s="136" customFormat="1" ht="48" x14ac:dyDescent="0.25">
      <c r="A9" s="59" t="s">
        <v>38</v>
      </c>
      <c r="B9" s="147" t="s">
        <v>1491</v>
      </c>
      <c r="C9" s="59" t="s">
        <v>1474</v>
      </c>
      <c r="D9" s="59" t="s">
        <v>1485</v>
      </c>
      <c r="E9" s="59" t="s">
        <v>1492</v>
      </c>
      <c r="F9" s="59" t="s">
        <v>1493</v>
      </c>
      <c r="G9" s="148">
        <v>10134018.02</v>
      </c>
      <c r="H9" s="148">
        <v>1042921.35</v>
      </c>
      <c r="I9" s="148">
        <v>3181209.02</v>
      </c>
      <c r="J9" s="154"/>
      <c r="K9" s="155">
        <v>5909887.6500000004</v>
      </c>
      <c r="L9" s="147" t="s">
        <v>1494</v>
      </c>
      <c r="M9" s="150"/>
      <c r="N9" s="154"/>
      <c r="O9" s="156" t="s">
        <v>1495</v>
      </c>
      <c r="P9" s="59">
        <v>2021</v>
      </c>
      <c r="Q9" s="59">
        <v>2023</v>
      </c>
      <c r="R9" s="59" t="s">
        <v>1496</v>
      </c>
      <c r="S9" s="155">
        <v>10134018.02</v>
      </c>
      <c r="T9" s="59" t="s">
        <v>43</v>
      </c>
      <c r="U9" s="59"/>
    </row>
    <row r="10" spans="1:22" s="136" customFormat="1" ht="183" customHeight="1" x14ac:dyDescent="0.25">
      <c r="A10" s="59" t="s">
        <v>44</v>
      </c>
      <c r="B10" s="147" t="s">
        <v>1497</v>
      </c>
      <c r="C10" s="59" t="s">
        <v>1498</v>
      </c>
      <c r="D10" s="59" t="s">
        <v>1499</v>
      </c>
      <c r="E10" s="59" t="s">
        <v>1500</v>
      </c>
      <c r="F10" s="59" t="s">
        <v>1501</v>
      </c>
      <c r="G10" s="148">
        <v>1000000</v>
      </c>
      <c r="H10" s="148">
        <v>1000000</v>
      </c>
      <c r="I10" s="148"/>
      <c r="J10" s="152"/>
      <c r="K10" s="151"/>
      <c r="L10" s="147" t="s">
        <v>1502</v>
      </c>
      <c r="M10" s="149"/>
      <c r="N10" s="152"/>
      <c r="O10" s="153" t="s">
        <v>1503</v>
      </c>
      <c r="P10" s="59">
        <v>2025</v>
      </c>
      <c r="Q10" s="59">
        <v>2027</v>
      </c>
      <c r="R10" s="59" t="s">
        <v>1496</v>
      </c>
      <c r="S10" s="59"/>
      <c r="T10" s="59" t="s">
        <v>1490</v>
      </c>
      <c r="U10" s="59"/>
    </row>
    <row r="11" spans="1:22" s="136" customFormat="1" ht="84" x14ac:dyDescent="0.25">
      <c r="A11" s="59" t="s">
        <v>49</v>
      </c>
      <c r="B11" s="147" t="s">
        <v>1504</v>
      </c>
      <c r="C11" s="59" t="s">
        <v>1505</v>
      </c>
      <c r="D11" s="59" t="s">
        <v>1499</v>
      </c>
      <c r="E11" s="59" t="s">
        <v>1506</v>
      </c>
      <c r="F11" s="59" t="s">
        <v>1507</v>
      </c>
      <c r="G11" s="148">
        <v>33373000</v>
      </c>
      <c r="H11" s="148"/>
      <c r="I11" s="148"/>
      <c r="J11" s="152"/>
      <c r="K11" s="151"/>
      <c r="L11" s="147" t="s">
        <v>1502</v>
      </c>
      <c r="M11" s="149"/>
      <c r="N11" s="152"/>
      <c r="O11" s="153" t="s">
        <v>1508</v>
      </c>
      <c r="P11" s="59">
        <v>2025</v>
      </c>
      <c r="Q11" s="59">
        <v>2027</v>
      </c>
      <c r="R11" s="59" t="s">
        <v>1509</v>
      </c>
      <c r="S11" s="59"/>
      <c r="T11" s="59" t="s">
        <v>1490</v>
      </c>
      <c r="U11" s="59"/>
    </row>
    <row r="12" spans="1:22" s="136" customFormat="1" ht="63.95" customHeight="1" x14ac:dyDescent="0.25">
      <c r="A12" s="59" t="s">
        <v>56</v>
      </c>
      <c r="B12" s="147" t="s">
        <v>1510</v>
      </c>
      <c r="C12" s="59" t="s">
        <v>1498</v>
      </c>
      <c r="D12" s="59" t="s">
        <v>1485</v>
      </c>
      <c r="E12" s="59" t="s">
        <v>1511</v>
      </c>
      <c r="F12" s="59" t="s">
        <v>1512</v>
      </c>
      <c r="G12" s="148" t="s">
        <v>1502</v>
      </c>
      <c r="H12" s="148"/>
      <c r="I12" s="148"/>
      <c r="J12" s="152"/>
      <c r="K12" s="151"/>
      <c r="L12" s="147" t="s">
        <v>1502</v>
      </c>
      <c r="M12" s="149"/>
      <c r="N12" s="152"/>
      <c r="O12" s="153" t="s">
        <v>1513</v>
      </c>
      <c r="P12" s="59">
        <v>2025</v>
      </c>
      <c r="Q12" s="59">
        <v>2027</v>
      </c>
      <c r="R12" s="59" t="s">
        <v>1496</v>
      </c>
      <c r="S12" s="59"/>
      <c r="T12" s="59" t="s">
        <v>1490</v>
      </c>
      <c r="U12" s="59"/>
    </row>
    <row r="13" spans="1:22" s="136" customFormat="1" ht="88.5" customHeight="1" x14ac:dyDescent="0.25">
      <c r="A13" s="59" t="s">
        <v>63</v>
      </c>
      <c r="B13" s="147" t="s">
        <v>1514</v>
      </c>
      <c r="C13" s="59" t="s">
        <v>1515</v>
      </c>
      <c r="D13" s="59" t="s">
        <v>1485</v>
      </c>
      <c r="E13" s="59" t="s">
        <v>1516</v>
      </c>
      <c r="F13" s="59" t="s">
        <v>1517</v>
      </c>
      <c r="G13" s="148">
        <v>72640.05</v>
      </c>
      <c r="H13" s="148">
        <v>72640.05</v>
      </c>
      <c r="I13" s="148"/>
      <c r="J13" s="152"/>
      <c r="K13" s="151"/>
      <c r="L13" s="147"/>
      <c r="M13" s="149"/>
      <c r="N13" s="152"/>
      <c r="O13" s="153" t="s">
        <v>1518</v>
      </c>
      <c r="P13" s="59">
        <v>2023</v>
      </c>
      <c r="Q13" s="59">
        <v>2024</v>
      </c>
      <c r="R13" s="59" t="s">
        <v>1496</v>
      </c>
      <c r="S13" s="59"/>
      <c r="T13" s="59" t="s">
        <v>108</v>
      </c>
      <c r="U13" s="59"/>
    </row>
    <row r="14" spans="1:22" s="136" customFormat="1" ht="99.75" customHeight="1" x14ac:dyDescent="0.25">
      <c r="A14" s="59" t="s">
        <v>65</v>
      </c>
      <c r="B14" s="147" t="s">
        <v>1519</v>
      </c>
      <c r="C14" s="59" t="s">
        <v>1498</v>
      </c>
      <c r="D14" s="59" t="s">
        <v>1520</v>
      </c>
      <c r="E14" s="59" t="s">
        <v>1521</v>
      </c>
      <c r="F14" s="59" t="s">
        <v>1522</v>
      </c>
      <c r="G14" s="148" t="s">
        <v>1502</v>
      </c>
      <c r="H14" s="148"/>
      <c r="I14" s="148"/>
      <c r="J14" s="152"/>
      <c r="K14" s="151"/>
      <c r="L14" s="147" t="s">
        <v>1502</v>
      </c>
      <c r="M14" s="149"/>
      <c r="N14" s="152"/>
      <c r="O14" s="153" t="s">
        <v>1523</v>
      </c>
      <c r="P14" s="59">
        <v>2025</v>
      </c>
      <c r="Q14" s="59">
        <v>2027</v>
      </c>
      <c r="R14" s="59" t="s">
        <v>1496</v>
      </c>
      <c r="S14" s="59"/>
      <c r="T14" s="59" t="s">
        <v>1490</v>
      </c>
      <c r="U14" s="59"/>
    </row>
    <row r="15" spans="1:22" s="136" customFormat="1" ht="96" x14ac:dyDescent="0.25">
      <c r="A15" s="59" t="s">
        <v>69</v>
      </c>
      <c r="B15" s="147" t="s">
        <v>1524</v>
      </c>
      <c r="C15" s="59" t="s">
        <v>1525</v>
      </c>
      <c r="D15" s="59" t="s">
        <v>1485</v>
      </c>
      <c r="E15" s="59" t="s">
        <v>1526</v>
      </c>
      <c r="F15" s="59" t="s">
        <v>1527</v>
      </c>
      <c r="G15" s="148">
        <v>2450000</v>
      </c>
      <c r="H15" s="148">
        <f>G15*0.15</f>
        <v>367500</v>
      </c>
      <c r="I15" s="148"/>
      <c r="J15" s="148"/>
      <c r="K15" s="155">
        <f>G15*0.85</f>
        <v>2082500</v>
      </c>
      <c r="L15" s="147" t="s">
        <v>1528</v>
      </c>
      <c r="M15" s="149"/>
      <c r="N15" s="152"/>
      <c r="O15" s="153" t="s">
        <v>1529</v>
      </c>
      <c r="P15" s="59">
        <v>2024</v>
      </c>
      <c r="Q15" s="59">
        <v>2027</v>
      </c>
      <c r="R15" s="59" t="s">
        <v>1496</v>
      </c>
      <c r="S15" s="59"/>
      <c r="T15" s="59" t="s">
        <v>1490</v>
      </c>
      <c r="U15" s="59"/>
    </row>
    <row r="16" spans="1:22" s="136" customFormat="1" ht="36" x14ac:dyDescent="0.25">
      <c r="A16" s="59" t="s">
        <v>74</v>
      </c>
      <c r="B16" s="147" t="s">
        <v>1530</v>
      </c>
      <c r="C16" s="59" t="s">
        <v>1498</v>
      </c>
      <c r="D16" s="59" t="s">
        <v>1531</v>
      </c>
      <c r="E16" s="59" t="s">
        <v>1532</v>
      </c>
      <c r="F16" s="59" t="s">
        <v>1533</v>
      </c>
      <c r="G16" s="148">
        <v>2300000</v>
      </c>
      <c r="H16" s="148"/>
      <c r="I16" s="148"/>
      <c r="J16" s="152"/>
      <c r="K16" s="151"/>
      <c r="L16" s="147" t="s">
        <v>1502</v>
      </c>
      <c r="M16" s="149"/>
      <c r="N16" s="152"/>
      <c r="O16" s="153" t="s">
        <v>1534</v>
      </c>
      <c r="P16" s="59">
        <v>2025</v>
      </c>
      <c r="Q16" s="59">
        <v>2027</v>
      </c>
      <c r="R16" s="59" t="s">
        <v>1496</v>
      </c>
      <c r="S16" s="59"/>
      <c r="T16" s="59" t="s">
        <v>1490</v>
      </c>
      <c r="U16" s="59"/>
    </row>
    <row r="17" spans="1:21" s="136" customFormat="1" ht="108" x14ac:dyDescent="0.25">
      <c r="A17" s="59" t="s">
        <v>81</v>
      </c>
      <c r="B17" s="147" t="s">
        <v>1535</v>
      </c>
      <c r="C17" s="59" t="s">
        <v>1474</v>
      </c>
      <c r="D17" s="59" t="s">
        <v>1536</v>
      </c>
      <c r="E17" s="59" t="s">
        <v>1537</v>
      </c>
      <c r="F17" s="59" t="s">
        <v>1538</v>
      </c>
      <c r="G17" s="148">
        <v>10000000</v>
      </c>
      <c r="H17" s="148"/>
      <c r="I17" s="148"/>
      <c r="J17" s="152"/>
      <c r="K17" s="151"/>
      <c r="L17" s="147" t="s">
        <v>1502</v>
      </c>
      <c r="M17" s="149"/>
      <c r="N17" s="152"/>
      <c r="O17" s="153" t="s">
        <v>1539</v>
      </c>
      <c r="P17" s="59">
        <v>2024</v>
      </c>
      <c r="Q17" s="59">
        <v>2027</v>
      </c>
      <c r="R17" s="59" t="s">
        <v>1540</v>
      </c>
      <c r="S17" s="59"/>
      <c r="T17" s="59" t="s">
        <v>1490</v>
      </c>
      <c r="U17" s="59"/>
    </row>
    <row r="19" spans="1:21" x14ac:dyDescent="0.2">
      <c r="D19" s="60"/>
      <c r="E19" s="60"/>
      <c r="F19" s="60"/>
      <c r="G19" s="60"/>
      <c r="H19" s="60"/>
      <c r="I19" s="60"/>
      <c r="K19" s="60"/>
      <c r="L19" s="60"/>
      <c r="M19" s="60"/>
      <c r="N19" s="60"/>
      <c r="O19" s="60"/>
      <c r="P19" s="60"/>
      <c r="Q19" s="60"/>
      <c r="R19" s="60"/>
    </row>
    <row r="20" spans="1:21" x14ac:dyDescent="0.2">
      <c r="D20" s="60"/>
      <c r="E20" s="60"/>
      <c r="F20" s="60"/>
      <c r="G20" s="60"/>
      <c r="H20" s="60"/>
      <c r="I20" s="60"/>
      <c r="K20" s="60"/>
      <c r="L20" s="60"/>
      <c r="M20" s="60"/>
      <c r="N20" s="60"/>
      <c r="O20" s="60"/>
      <c r="P20" s="60"/>
      <c r="Q20" s="60"/>
      <c r="R20" s="60"/>
    </row>
    <row r="21" spans="1:21" customFormat="1" ht="15" x14ac:dyDescent="0.25">
      <c r="B21" t="s">
        <v>1541</v>
      </c>
      <c r="M21" t="s">
        <v>1542</v>
      </c>
    </row>
  </sheetData>
  <autoFilter ref="B4:S17" xr:uid="{00000000-0009-0000-0000-000001000000}"/>
  <mergeCells count="31">
    <mergeCell ref="T4:T5"/>
    <mergeCell ref="U4:U5"/>
    <mergeCell ref="N4:N5"/>
    <mergeCell ref="O4:O5"/>
    <mergeCell ref="P4:P5"/>
    <mergeCell ref="Q4:Q5"/>
    <mergeCell ref="R4:R5"/>
    <mergeCell ref="S4:S5"/>
    <mergeCell ref="U1:U3"/>
    <mergeCell ref="H2:L3"/>
    <mergeCell ref="M2:N3"/>
    <mergeCell ref="O2:O3"/>
    <mergeCell ref="P2:Q3"/>
    <mergeCell ref="R2:R3"/>
    <mergeCell ref="S2:T3"/>
    <mergeCell ref="A2:C3"/>
    <mergeCell ref="D2:F3"/>
    <mergeCell ref="G2:G3"/>
    <mergeCell ref="A1:R1"/>
    <mergeCell ref="A4:A5"/>
    <mergeCell ref="B4:B5"/>
    <mergeCell ref="H4:I4"/>
    <mergeCell ref="J4:J5"/>
    <mergeCell ref="K4:K5"/>
    <mergeCell ref="L4:L5"/>
    <mergeCell ref="M4:M5"/>
    <mergeCell ref="C4:C5"/>
    <mergeCell ref="D4:D5"/>
    <mergeCell ref="E4:E5"/>
    <mergeCell ref="F4:F5"/>
    <mergeCell ref="G4:G5"/>
  </mergeCells>
  <printOptions gridLines="1"/>
  <pageMargins left="1.1811023622047245" right="0.39370078740157483" top="0.59055118110236227" bottom="0.19685039370078741" header="0.51181102362204722" footer="0.51181102362204722"/>
  <pageSetup paperSize="8" scale="50" firstPageNumber="21474836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Investīciju plāns 2026.-2028.g.</vt:lpstr>
      <vt:lpstr>Kopīgie projekti</vt:lpstr>
      <vt:lpstr>'Investīciju plāns 2026.-2028.g.'!Drukas_apgabals</vt:lpstr>
      <vt:lpstr>'Kopīgie projekti'!Drukas_apgabals</vt:lpstr>
      <vt:lpstr>'Investīciju plāns 2026.-2028.g.'!Drukāt_virsrakstus</vt:lpstr>
      <vt:lpstr>'Kopīgie projekti'!Drukāt_virsrakstus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LUKASEVICA</dc:creator>
  <cp:lastModifiedBy>Juris Ostrovskis</cp:lastModifiedBy>
  <cp:revision>3</cp:revision>
  <cp:lastPrinted>2026-02-17T12:40:16Z</cp:lastPrinted>
  <dcterms:created xsi:type="dcterms:W3CDTF">2023-03-16T09:23:16Z</dcterms:created>
  <dcterms:modified xsi:type="dcterms:W3CDTF">2026-02-23T06:56:55Z</dcterms:modified>
</cp:coreProperties>
</file>